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2240" windowHeight="8355"/>
  </bookViews>
  <sheets>
    <sheet name="Avance fisico PDD" sheetId="10" r:id="rId1"/>
    <sheet name="Hoja1" sheetId="11" state="hidden" r:id="rId2"/>
    <sheet name="GRAFICOS" sheetId="12" r:id="rId3"/>
  </sheets>
  <calcPr calcId="145621"/>
</workbook>
</file>

<file path=xl/calcChain.xml><?xml version="1.0" encoding="utf-8"?>
<calcChain xmlns="http://schemas.openxmlformats.org/spreadsheetml/2006/main">
  <c r="C3" i="11" l="1"/>
  <c r="Z76" i="10" l="1"/>
  <c r="Y76" i="10" s="1"/>
  <c r="X76" i="10"/>
  <c r="W76" i="10" s="1"/>
  <c r="T76" i="10"/>
  <c r="S76" i="10" s="1"/>
  <c r="P76" i="10"/>
  <c r="O76" i="10" s="1"/>
  <c r="N76" i="10" s="1"/>
  <c r="K76" i="10"/>
  <c r="J76" i="10" s="1"/>
  <c r="I76" i="10" s="1"/>
  <c r="Z75" i="10"/>
  <c r="Y75" i="10" s="1"/>
  <c r="X75" i="10"/>
  <c r="W75" i="10" s="1"/>
  <c r="T75" i="10"/>
  <c r="S75" i="10" s="1"/>
  <c r="P75" i="10"/>
  <c r="O75" i="10" s="1"/>
  <c r="N75" i="10" s="1"/>
  <c r="K75" i="10"/>
  <c r="J75" i="10" s="1"/>
  <c r="I75" i="10" s="1"/>
  <c r="Z74" i="10"/>
  <c r="Y74" i="10" s="1"/>
  <c r="X74" i="10"/>
  <c r="W74" i="10" s="1"/>
  <c r="T74" i="10"/>
  <c r="S74" i="10" s="1"/>
  <c r="P74" i="10"/>
  <c r="O74" i="10" s="1"/>
  <c r="N74" i="10" s="1"/>
  <c r="K74" i="10"/>
  <c r="J74" i="10" s="1"/>
  <c r="I74" i="10" s="1"/>
  <c r="Z73" i="10"/>
  <c r="Y73" i="10" s="1"/>
  <c r="X73" i="10"/>
  <c r="W73" i="10" s="1"/>
  <c r="T73" i="10"/>
  <c r="S73" i="10" s="1"/>
  <c r="P73" i="10"/>
  <c r="O73" i="10" s="1"/>
  <c r="N73" i="10" s="1"/>
  <c r="K73" i="10"/>
  <c r="J73" i="10" s="1"/>
  <c r="I73" i="10" s="1"/>
  <c r="Z72" i="10"/>
  <c r="Y72" i="10" s="1"/>
  <c r="X72" i="10"/>
  <c r="W72" i="10" s="1"/>
  <c r="T72" i="10"/>
  <c r="S72" i="10" s="1"/>
  <c r="P72" i="10"/>
  <c r="O72" i="10" s="1"/>
  <c r="K72" i="10"/>
  <c r="J72" i="10" s="1"/>
  <c r="I72" i="10" s="1"/>
  <c r="Z71" i="10"/>
  <c r="Y71" i="10" s="1"/>
  <c r="X71" i="10"/>
  <c r="W71" i="10" s="1"/>
  <c r="T71" i="10"/>
  <c r="S71" i="10" s="1"/>
  <c r="P71" i="10"/>
  <c r="O71" i="10" s="1"/>
  <c r="N71" i="10" s="1"/>
  <c r="K71" i="10"/>
  <c r="J71" i="10" s="1"/>
  <c r="I71" i="10" s="1"/>
  <c r="Z70" i="10"/>
  <c r="Y70" i="10" s="1"/>
  <c r="X70" i="10"/>
  <c r="W70" i="10" s="1"/>
  <c r="T70" i="10"/>
  <c r="S70" i="10" s="1"/>
  <c r="P70" i="10"/>
  <c r="O70" i="10" s="1"/>
  <c r="N70" i="10" s="1"/>
  <c r="K70" i="10"/>
  <c r="J70" i="10" s="1"/>
  <c r="I70" i="10" s="1"/>
  <c r="Z69" i="10"/>
  <c r="Y69" i="10" s="1"/>
  <c r="X69" i="10"/>
  <c r="W69" i="10" s="1"/>
  <c r="T69" i="10"/>
  <c r="S69" i="10" s="1"/>
  <c r="P69" i="10"/>
  <c r="O69" i="10" s="1"/>
  <c r="N69" i="10" s="1"/>
  <c r="K69" i="10"/>
  <c r="J69" i="10" s="1"/>
  <c r="I69" i="10" s="1"/>
  <c r="Z68" i="10"/>
  <c r="Y68" i="10" s="1"/>
  <c r="X68" i="10"/>
  <c r="W68" i="10" s="1"/>
  <c r="T68" i="10"/>
  <c r="S68" i="10" s="1"/>
  <c r="P68" i="10"/>
  <c r="O68" i="10" s="1"/>
  <c r="N68" i="10" s="1"/>
  <c r="K68" i="10"/>
  <c r="J68" i="10" s="1"/>
  <c r="I68" i="10" s="1"/>
  <c r="Z67" i="10"/>
  <c r="Y67" i="10" s="1"/>
  <c r="X67" i="10"/>
  <c r="W67" i="10"/>
  <c r="T67" i="10"/>
  <c r="S67" i="10" s="1"/>
  <c r="P67" i="10"/>
  <c r="O67" i="10"/>
  <c r="N67" i="10" s="1"/>
  <c r="K67" i="10"/>
  <c r="J67" i="10" s="1"/>
  <c r="I67" i="10" s="1"/>
  <c r="Z66" i="10"/>
  <c r="Y66" i="10" s="1"/>
  <c r="X66" i="10"/>
  <c r="W66" i="10"/>
  <c r="T66" i="10"/>
  <c r="S66" i="10" s="1"/>
  <c r="P66" i="10"/>
  <c r="O66" i="10"/>
  <c r="N66" i="10" s="1"/>
  <c r="K66" i="10"/>
  <c r="J66" i="10" s="1"/>
  <c r="I66" i="10" s="1"/>
  <c r="Z65" i="10"/>
  <c r="Y65" i="10"/>
  <c r="X65" i="10"/>
  <c r="W65" i="10" s="1"/>
  <c r="T65" i="10"/>
  <c r="S65" i="10"/>
  <c r="P65" i="10"/>
  <c r="O65" i="10" s="1"/>
  <c r="N65" i="10" s="1"/>
  <c r="K65" i="10"/>
  <c r="J65" i="10"/>
  <c r="I65" i="10" s="1"/>
  <c r="Z64" i="10"/>
  <c r="Y64" i="10" s="1"/>
  <c r="X64" i="10"/>
  <c r="W64" i="10"/>
  <c r="T64" i="10"/>
  <c r="S64" i="10" s="1"/>
  <c r="P64" i="10"/>
  <c r="O64" i="10" s="1"/>
  <c r="N64" i="10" s="1"/>
  <c r="K64" i="10"/>
  <c r="J64" i="10" s="1"/>
  <c r="I64" i="10" s="1"/>
  <c r="Z63" i="10"/>
  <c r="Y63" i="10" s="1"/>
  <c r="X63" i="10"/>
  <c r="W63" i="10"/>
  <c r="T63" i="10"/>
  <c r="S63" i="10" s="1"/>
  <c r="P63" i="10"/>
  <c r="O63" i="10"/>
  <c r="N63" i="10" s="1"/>
  <c r="K63" i="10"/>
  <c r="J63" i="10" s="1"/>
  <c r="I63" i="10" s="1"/>
  <c r="Z62" i="10"/>
  <c r="Y62" i="10" s="1"/>
  <c r="X62" i="10"/>
  <c r="W62" i="10" s="1"/>
  <c r="T62" i="10"/>
  <c r="S62" i="10"/>
  <c r="P62" i="10"/>
  <c r="O62" i="10" s="1"/>
  <c r="N62" i="10" s="1"/>
  <c r="K62" i="10"/>
  <c r="J62" i="10"/>
  <c r="I62" i="10" s="1"/>
  <c r="Z61" i="10"/>
  <c r="Y61" i="10" s="1"/>
  <c r="X61" i="10"/>
  <c r="W61" i="10" s="1"/>
  <c r="T61" i="10"/>
  <c r="S61" i="10"/>
  <c r="P61" i="10"/>
  <c r="O61" i="10" s="1"/>
  <c r="N61" i="10" s="1"/>
  <c r="K61" i="10"/>
  <c r="J61" i="10"/>
  <c r="I61" i="10" s="1"/>
  <c r="Z60" i="10"/>
  <c r="Y60" i="10" s="1"/>
  <c r="X60" i="10"/>
  <c r="W60" i="10"/>
  <c r="T60" i="10"/>
  <c r="S60" i="10" s="1"/>
  <c r="P60" i="10"/>
  <c r="O60" i="10" s="1"/>
  <c r="N60" i="10" s="1"/>
  <c r="K60" i="10"/>
  <c r="J60" i="10" s="1"/>
  <c r="I60" i="10" s="1"/>
  <c r="Z59" i="10"/>
  <c r="Y59" i="10"/>
  <c r="X59" i="10"/>
  <c r="W59" i="10" s="1"/>
  <c r="T59" i="10"/>
  <c r="S59" i="10"/>
  <c r="P59" i="10"/>
  <c r="O59" i="10" s="1"/>
  <c r="N59" i="10" s="1"/>
  <c r="K59" i="10"/>
  <c r="J59" i="10"/>
  <c r="I59" i="10" s="1"/>
  <c r="Z58" i="10"/>
  <c r="Y58" i="10" s="1"/>
  <c r="X58" i="10"/>
  <c r="W58" i="10"/>
  <c r="T58" i="10"/>
  <c r="S58" i="10" s="1"/>
  <c r="P58" i="10"/>
  <c r="O58" i="10"/>
  <c r="N58" i="10" s="1"/>
  <c r="K58" i="10"/>
  <c r="J58" i="10" s="1"/>
  <c r="I58" i="10" s="1"/>
  <c r="Z57" i="10"/>
  <c r="Y57" i="10" s="1"/>
  <c r="X57" i="10"/>
  <c r="W57" i="10"/>
  <c r="T57" i="10"/>
  <c r="S57" i="10" s="1"/>
  <c r="P57" i="10"/>
  <c r="O57" i="10" s="1"/>
  <c r="N57" i="10" s="1"/>
  <c r="K57" i="10"/>
  <c r="J57" i="10" s="1"/>
  <c r="I57" i="10" s="1"/>
  <c r="Z56" i="10"/>
  <c r="Y56" i="10"/>
  <c r="X56" i="10"/>
  <c r="W56" i="10" s="1"/>
  <c r="T56" i="10"/>
  <c r="S56" i="10"/>
  <c r="P56" i="10"/>
  <c r="O56" i="10" s="1"/>
  <c r="N56" i="10" s="1"/>
  <c r="K56" i="10"/>
  <c r="J56" i="10" s="1"/>
  <c r="I56" i="10" s="1"/>
  <c r="Z55" i="10"/>
  <c r="Y55" i="10" s="1"/>
  <c r="X55" i="10"/>
  <c r="W55" i="10" s="1"/>
  <c r="T55" i="10"/>
  <c r="S55" i="10"/>
  <c r="P55" i="10"/>
  <c r="O55" i="10" s="1"/>
  <c r="N55" i="10" s="1"/>
  <c r="K55" i="10"/>
  <c r="J55" i="10"/>
  <c r="I55" i="10" s="1"/>
  <c r="Z54" i="10"/>
  <c r="Y54" i="10" s="1"/>
  <c r="X54" i="10"/>
  <c r="W54" i="10"/>
  <c r="T54" i="10"/>
  <c r="S54" i="10" s="1"/>
  <c r="P54" i="10"/>
  <c r="O54" i="10" s="1"/>
  <c r="N54" i="10" s="1"/>
  <c r="K54" i="10"/>
  <c r="J54" i="10"/>
  <c r="I54" i="10" s="1"/>
  <c r="Z53" i="10"/>
  <c r="Y53" i="10"/>
  <c r="X53" i="10"/>
  <c r="W53" i="10"/>
  <c r="T53" i="10"/>
  <c r="S53" i="10"/>
  <c r="P53" i="10"/>
  <c r="O53" i="10"/>
  <c r="N53" i="10" s="1"/>
  <c r="K53" i="10"/>
  <c r="J53" i="10"/>
  <c r="I53" i="10" s="1"/>
  <c r="Z52" i="10"/>
  <c r="Y52" i="10"/>
  <c r="X52" i="10"/>
  <c r="W52" i="10"/>
  <c r="T52" i="10"/>
  <c r="S52" i="10"/>
  <c r="P52" i="10"/>
  <c r="O52" i="10" s="1"/>
  <c r="N52" i="10" s="1"/>
  <c r="K52" i="10"/>
  <c r="J52" i="10"/>
  <c r="I52" i="10" s="1"/>
  <c r="Z51" i="10"/>
  <c r="Y51" i="10" s="1"/>
  <c r="X51" i="10"/>
  <c r="W51" i="10"/>
  <c r="T51" i="10"/>
  <c r="S51" i="10"/>
  <c r="P51" i="10"/>
  <c r="O51" i="10" s="1"/>
  <c r="N51" i="10" s="1"/>
  <c r="K51" i="10"/>
  <c r="J51" i="10"/>
  <c r="I51" i="10" s="1"/>
  <c r="Z50" i="10"/>
  <c r="Y50" i="10" s="1"/>
  <c r="X50" i="10"/>
  <c r="W50" i="10"/>
  <c r="T50" i="10"/>
  <c r="S50" i="10" s="1"/>
  <c r="P50" i="10"/>
  <c r="O50" i="10" s="1"/>
  <c r="N50" i="10" s="1"/>
  <c r="K50" i="10"/>
  <c r="J50" i="10"/>
  <c r="I50" i="10" s="1"/>
  <c r="Z49" i="10"/>
  <c r="Y49" i="10"/>
  <c r="X49" i="10"/>
  <c r="W49" i="10"/>
  <c r="T49" i="10"/>
  <c r="S49" i="10"/>
  <c r="P49" i="10"/>
  <c r="O49" i="10"/>
  <c r="N49" i="10" s="1"/>
  <c r="K49" i="10"/>
  <c r="J49" i="10"/>
  <c r="I49" i="10" s="1"/>
  <c r="Z48" i="10"/>
  <c r="Y48" i="10"/>
  <c r="X48" i="10"/>
  <c r="W48" i="10"/>
  <c r="T48" i="10"/>
  <c r="S48" i="10"/>
  <c r="P48" i="10"/>
  <c r="O48" i="10"/>
  <c r="N48" i="10" s="1"/>
  <c r="K48" i="10"/>
  <c r="J48" i="10"/>
  <c r="I48" i="10" s="1"/>
  <c r="Z47" i="10"/>
  <c r="Y47" i="10" s="1"/>
  <c r="X47" i="10"/>
  <c r="W47" i="10"/>
  <c r="T47" i="10"/>
  <c r="S47" i="10" s="1"/>
  <c r="P47" i="10"/>
  <c r="O47" i="10" s="1"/>
  <c r="N47" i="10" s="1"/>
  <c r="K47" i="10"/>
  <c r="J47" i="10"/>
  <c r="I47" i="10" s="1"/>
  <c r="N72" i="10" l="1"/>
  <c r="Z36" i="10"/>
  <c r="Z35" i="10"/>
  <c r="Y35" i="10" s="1"/>
  <c r="Z15" i="10"/>
  <c r="Y15" i="10" s="1"/>
  <c r="Z9" i="10"/>
  <c r="Y9" i="10" s="1"/>
  <c r="Z8" i="10"/>
  <c r="Y8" i="10" s="1"/>
  <c r="Z30" i="10"/>
  <c r="Y30" i="10"/>
  <c r="Z31" i="10"/>
  <c r="Y31" i="10" s="1"/>
  <c r="Z29" i="10"/>
  <c r="Z26" i="10"/>
  <c r="Z25" i="10"/>
  <c r="Y25" i="10" s="1"/>
  <c r="Z24" i="10"/>
  <c r="Y24" i="10"/>
  <c r="Z21" i="10"/>
  <c r="Z20" i="10"/>
  <c r="Y20" i="10" s="1"/>
  <c r="Z19" i="10"/>
  <c r="Z17" i="10"/>
  <c r="Z16" i="10"/>
  <c r="Y16" i="10" s="1"/>
  <c r="X8" i="10"/>
  <c r="W8" i="10"/>
  <c r="X9" i="10"/>
  <c r="W9" i="10"/>
  <c r="X10" i="10"/>
  <c r="W10" i="10"/>
  <c r="Z10" i="10"/>
  <c r="Y10" i="10"/>
  <c r="X11" i="10"/>
  <c r="W11" i="10"/>
  <c r="Z11" i="10"/>
  <c r="Y11" i="10" s="1"/>
  <c r="X12" i="10"/>
  <c r="W12" i="10" s="1"/>
  <c r="Z12" i="10"/>
  <c r="Y12" i="10"/>
  <c r="X13" i="10"/>
  <c r="W13" i="10" s="1"/>
  <c r="Z13" i="10"/>
  <c r="Y13" i="10"/>
  <c r="X14" i="10"/>
  <c r="W14" i="10" s="1"/>
  <c r="Z14" i="10"/>
  <c r="Y14" i="10"/>
  <c r="X15" i="10"/>
  <c r="W15" i="10" s="1"/>
  <c r="X16" i="10"/>
  <c r="W16" i="10"/>
  <c r="X17" i="10"/>
  <c r="W17" i="10"/>
  <c r="Y17" i="10"/>
  <c r="X18" i="10"/>
  <c r="W18" i="10" s="1"/>
  <c r="Z18" i="10"/>
  <c r="Y18" i="10"/>
  <c r="X19" i="10"/>
  <c r="W19" i="10" s="1"/>
  <c r="Y19" i="10"/>
  <c r="X20" i="10"/>
  <c r="W20" i="10"/>
  <c r="X21" i="10"/>
  <c r="W21" i="10"/>
  <c r="Y21" i="10"/>
  <c r="X22" i="10"/>
  <c r="W22" i="10" s="1"/>
  <c r="Z22" i="10"/>
  <c r="Y22" i="10" s="1"/>
  <c r="X23" i="10"/>
  <c r="W23" i="10" s="1"/>
  <c r="Z23" i="10"/>
  <c r="Y23" i="10" s="1"/>
  <c r="X24" i="10"/>
  <c r="W24" i="10" s="1"/>
  <c r="X25" i="10"/>
  <c r="W25" i="10" s="1"/>
  <c r="X26" i="10"/>
  <c r="W26" i="10"/>
  <c r="Y26" i="10"/>
  <c r="X27" i="10"/>
  <c r="W27" i="10" s="1"/>
  <c r="Z27" i="10"/>
  <c r="Y27" i="10" s="1"/>
  <c r="X28" i="10"/>
  <c r="W28" i="10" s="1"/>
  <c r="Z28" i="10"/>
  <c r="Y28" i="10" s="1"/>
  <c r="X29" i="10"/>
  <c r="W29" i="10"/>
  <c r="Y29" i="10"/>
  <c r="X30" i="10"/>
  <c r="W30" i="10" s="1"/>
  <c r="X31" i="10"/>
  <c r="W31" i="10" s="1"/>
  <c r="X32" i="10"/>
  <c r="W32" i="10" s="1"/>
  <c r="Z32" i="10"/>
  <c r="Y32" i="10" s="1"/>
  <c r="X33" i="10"/>
  <c r="W33" i="10" s="1"/>
  <c r="Z33" i="10"/>
  <c r="Y33" i="10" s="1"/>
  <c r="X34" i="10"/>
  <c r="W34" i="10" s="1"/>
  <c r="Z34" i="10"/>
  <c r="Y34" i="10" s="1"/>
  <c r="X35" i="10"/>
  <c r="W35" i="10"/>
  <c r="X36" i="10"/>
  <c r="W36" i="10"/>
  <c r="Y36" i="10"/>
  <c r="X37" i="10"/>
  <c r="W37" i="10" s="1"/>
  <c r="Z37" i="10"/>
  <c r="Y37" i="10" s="1"/>
  <c r="X38" i="10"/>
  <c r="W38" i="10" s="1"/>
  <c r="Z38" i="10"/>
  <c r="Y38" i="10" s="1"/>
  <c r="X39" i="10"/>
  <c r="W39" i="10"/>
  <c r="Z39" i="10"/>
  <c r="Y39" i="10" s="1"/>
  <c r="X40" i="10"/>
  <c r="W40" i="10" s="1"/>
  <c r="Y40" i="10"/>
  <c r="X41" i="10"/>
  <c r="W41" i="10"/>
  <c r="Z41" i="10"/>
  <c r="Y41" i="10" s="1"/>
  <c r="X42" i="10"/>
  <c r="W42" i="10" s="1"/>
  <c r="Z42" i="10"/>
  <c r="Y42" i="10" s="1"/>
  <c r="X43" i="10"/>
  <c r="W43" i="10" s="1"/>
  <c r="Z43" i="10"/>
  <c r="Y43" i="10" s="1"/>
  <c r="X44" i="10"/>
  <c r="W44" i="10" s="1"/>
  <c r="Z44" i="10"/>
  <c r="Y44" i="10" s="1"/>
  <c r="X45" i="10"/>
  <c r="W45" i="10" s="1"/>
  <c r="Y45" i="10"/>
  <c r="X46" i="10"/>
  <c r="W46" i="10"/>
  <c r="Z46" i="10"/>
  <c r="Y46" i="10"/>
  <c r="Z7" i="10"/>
  <c r="Y7" i="10"/>
  <c r="X7" i="10"/>
  <c r="W7" i="10"/>
  <c r="T8" i="10"/>
  <c r="S8" i="10" s="1"/>
  <c r="T9" i="10"/>
  <c r="S9" i="10"/>
  <c r="T10" i="10"/>
  <c r="S10" i="10" s="1"/>
  <c r="T11" i="10"/>
  <c r="S11" i="10"/>
  <c r="T12" i="10"/>
  <c r="S12" i="10" s="1"/>
  <c r="T13" i="10"/>
  <c r="S13" i="10"/>
  <c r="T14" i="10"/>
  <c r="S14" i="10" s="1"/>
  <c r="T15" i="10"/>
  <c r="S15" i="10"/>
  <c r="T16" i="10"/>
  <c r="S16" i="10" s="1"/>
  <c r="T17" i="10"/>
  <c r="S17" i="10"/>
  <c r="T18" i="10"/>
  <c r="S18" i="10" s="1"/>
  <c r="T19" i="10"/>
  <c r="S19" i="10"/>
  <c r="T20" i="10"/>
  <c r="S20" i="10" s="1"/>
  <c r="T21" i="10"/>
  <c r="S21" i="10"/>
  <c r="T22" i="10"/>
  <c r="S22" i="10" s="1"/>
  <c r="T23" i="10"/>
  <c r="S23" i="10"/>
  <c r="T24" i="10"/>
  <c r="S24" i="10" s="1"/>
  <c r="T25" i="10"/>
  <c r="S25" i="10"/>
  <c r="T26" i="10"/>
  <c r="S26" i="10" s="1"/>
  <c r="T27" i="10"/>
  <c r="S27" i="10"/>
  <c r="T28" i="10"/>
  <c r="S28" i="10" s="1"/>
  <c r="T29" i="10"/>
  <c r="S29" i="10"/>
  <c r="T30" i="10"/>
  <c r="S30" i="10" s="1"/>
  <c r="T31" i="10"/>
  <c r="S31" i="10"/>
  <c r="T32" i="10"/>
  <c r="S32" i="10" s="1"/>
  <c r="T33" i="10"/>
  <c r="S33" i="10"/>
  <c r="T34" i="10"/>
  <c r="S34" i="10" s="1"/>
  <c r="T35" i="10"/>
  <c r="S35" i="10"/>
  <c r="T36" i="10"/>
  <c r="S36" i="10" s="1"/>
  <c r="T37" i="10"/>
  <c r="S37" i="10"/>
  <c r="T38" i="10"/>
  <c r="S38" i="10" s="1"/>
  <c r="T39" i="10"/>
  <c r="S39" i="10"/>
  <c r="T40" i="10"/>
  <c r="S40" i="10" s="1"/>
  <c r="T41" i="10"/>
  <c r="S41" i="10"/>
  <c r="T42" i="10"/>
  <c r="S42" i="10" s="1"/>
  <c r="T43" i="10"/>
  <c r="S43" i="10"/>
  <c r="T44" i="10"/>
  <c r="S44" i="10" s="1"/>
  <c r="T45" i="10"/>
  <c r="S45" i="10"/>
  <c r="T46" i="10"/>
  <c r="S46" i="10" s="1"/>
  <c r="T7" i="10"/>
  <c r="S7" i="10"/>
  <c r="P8" i="10"/>
  <c r="O8" i="10" s="1"/>
  <c r="N8" i="10" s="1"/>
  <c r="P9" i="10"/>
  <c r="O9" i="10" s="1"/>
  <c r="N9" i="10" s="1"/>
  <c r="P10" i="10"/>
  <c r="O10" i="10" s="1"/>
  <c r="N10" i="10" s="1"/>
  <c r="P11" i="10"/>
  <c r="O11" i="10" s="1"/>
  <c r="N11" i="10" s="1"/>
  <c r="P12" i="10"/>
  <c r="O12" i="10" s="1"/>
  <c r="N12" i="10" s="1"/>
  <c r="P13" i="10"/>
  <c r="O13" i="10" s="1"/>
  <c r="N13" i="10" s="1"/>
  <c r="P14" i="10"/>
  <c r="O14" i="10" s="1"/>
  <c r="N14" i="10" s="1"/>
  <c r="P15" i="10"/>
  <c r="O15" i="10" s="1"/>
  <c r="N15" i="10" s="1"/>
  <c r="P16" i="10"/>
  <c r="O16" i="10" s="1"/>
  <c r="N16" i="10" s="1"/>
  <c r="P17" i="10"/>
  <c r="O17" i="10" s="1"/>
  <c r="N17" i="10" s="1"/>
  <c r="P18" i="10"/>
  <c r="O18" i="10" s="1"/>
  <c r="N18" i="10" s="1"/>
  <c r="P19" i="10"/>
  <c r="O19" i="10" s="1"/>
  <c r="N19" i="10" s="1"/>
  <c r="P20" i="10"/>
  <c r="O20" i="10" s="1"/>
  <c r="N20" i="10" s="1"/>
  <c r="P21" i="10"/>
  <c r="O21" i="10" s="1"/>
  <c r="N21" i="10" s="1"/>
  <c r="P22" i="10"/>
  <c r="O22" i="10" s="1"/>
  <c r="N22" i="10" s="1"/>
  <c r="P23" i="10"/>
  <c r="O23" i="10" s="1"/>
  <c r="N23" i="10" s="1"/>
  <c r="P24" i="10"/>
  <c r="O24" i="10" s="1"/>
  <c r="N24" i="10" s="1"/>
  <c r="P25" i="10"/>
  <c r="O25" i="10" s="1"/>
  <c r="N25" i="10" s="1"/>
  <c r="P26" i="10"/>
  <c r="O26" i="10"/>
  <c r="N26" i="10" s="1"/>
  <c r="P27" i="10"/>
  <c r="O27" i="10"/>
  <c r="N27" i="10" s="1"/>
  <c r="P28" i="10"/>
  <c r="O28" i="10"/>
  <c r="N28" i="10" s="1"/>
  <c r="P29" i="10"/>
  <c r="O29" i="10"/>
  <c r="N29" i="10" s="1"/>
  <c r="P30" i="10"/>
  <c r="O30" i="10" s="1"/>
  <c r="N30" i="10" s="1"/>
  <c r="P31" i="10"/>
  <c r="O31" i="10" s="1"/>
  <c r="N31" i="10" s="1"/>
  <c r="P32" i="10"/>
  <c r="O32" i="10" s="1"/>
  <c r="N32" i="10" s="1"/>
  <c r="P33" i="10"/>
  <c r="O33" i="10" s="1"/>
  <c r="N33" i="10" s="1"/>
  <c r="P34" i="10"/>
  <c r="O34" i="10" s="1"/>
  <c r="N34" i="10" s="1"/>
  <c r="P35" i="10"/>
  <c r="O35" i="10" s="1"/>
  <c r="N35" i="10" s="1"/>
  <c r="P36" i="10"/>
  <c r="O36" i="10" s="1"/>
  <c r="N36" i="10" s="1"/>
  <c r="P37" i="10"/>
  <c r="O37" i="10" s="1"/>
  <c r="N37" i="10" s="1"/>
  <c r="P38" i="10"/>
  <c r="O38" i="10" s="1"/>
  <c r="N38" i="10" s="1"/>
  <c r="P39" i="10"/>
  <c r="O39" i="10"/>
  <c r="N39" i="10" s="1"/>
  <c r="P40" i="10"/>
  <c r="O40" i="10" s="1"/>
  <c r="N40" i="10" s="1"/>
  <c r="P41" i="10"/>
  <c r="O41" i="10" s="1"/>
  <c r="N41" i="10" s="1"/>
  <c r="P42" i="10"/>
  <c r="O42" i="10" s="1"/>
  <c r="N42" i="10" s="1"/>
  <c r="P43" i="10"/>
  <c r="O43" i="10" s="1"/>
  <c r="N43" i="10" s="1"/>
  <c r="P44" i="10"/>
  <c r="O44" i="10" s="1"/>
  <c r="N44" i="10" s="1"/>
  <c r="P45" i="10"/>
  <c r="O45" i="10" s="1"/>
  <c r="N45" i="10" s="1"/>
  <c r="P46" i="10"/>
  <c r="O46" i="10" s="1"/>
  <c r="N46" i="10" s="1"/>
  <c r="P7" i="10"/>
  <c r="O7" i="10" s="1"/>
  <c r="K8" i="10"/>
  <c r="J8" i="10" s="1"/>
  <c r="I8" i="10" s="1"/>
  <c r="K9" i="10"/>
  <c r="J9" i="10" s="1"/>
  <c r="I9" i="10" s="1"/>
  <c r="K10" i="10"/>
  <c r="J10" i="10" s="1"/>
  <c r="I10" i="10" s="1"/>
  <c r="K11" i="10"/>
  <c r="J11" i="10" s="1"/>
  <c r="I11" i="10" s="1"/>
  <c r="K12" i="10"/>
  <c r="J12" i="10" s="1"/>
  <c r="I12" i="10" s="1"/>
  <c r="K13" i="10"/>
  <c r="J13" i="10" s="1"/>
  <c r="I13" i="10" s="1"/>
  <c r="K14" i="10"/>
  <c r="J14" i="10" s="1"/>
  <c r="I14" i="10" s="1"/>
  <c r="K15" i="10"/>
  <c r="J15" i="10" s="1"/>
  <c r="I15" i="10" s="1"/>
  <c r="K16" i="10"/>
  <c r="J16" i="10" s="1"/>
  <c r="I16" i="10" s="1"/>
  <c r="K17" i="10"/>
  <c r="J17" i="10" s="1"/>
  <c r="I17" i="10" s="1"/>
  <c r="K18" i="10"/>
  <c r="J18" i="10" s="1"/>
  <c r="I18" i="10" s="1"/>
  <c r="K19" i="10"/>
  <c r="J19" i="10" s="1"/>
  <c r="I19" i="10" s="1"/>
  <c r="K20" i="10"/>
  <c r="J20" i="10" s="1"/>
  <c r="I20" i="10" s="1"/>
  <c r="K21" i="10"/>
  <c r="J21" i="10" s="1"/>
  <c r="I21" i="10" s="1"/>
  <c r="K22" i="10"/>
  <c r="J22" i="10" s="1"/>
  <c r="I22" i="10" s="1"/>
  <c r="K23" i="10"/>
  <c r="J23" i="10" s="1"/>
  <c r="I23" i="10" s="1"/>
  <c r="K24" i="10"/>
  <c r="J24" i="10" s="1"/>
  <c r="I24" i="10" s="1"/>
  <c r="K25" i="10"/>
  <c r="J25" i="10" s="1"/>
  <c r="I25" i="10" s="1"/>
  <c r="K26" i="10"/>
  <c r="J26" i="10" s="1"/>
  <c r="I26" i="10" s="1"/>
  <c r="K27" i="10"/>
  <c r="J27" i="10" s="1"/>
  <c r="I27" i="10" s="1"/>
  <c r="K28" i="10"/>
  <c r="J28" i="10" s="1"/>
  <c r="I28" i="10" s="1"/>
  <c r="K29" i="10"/>
  <c r="J29" i="10" s="1"/>
  <c r="I29" i="10" s="1"/>
  <c r="K30" i="10"/>
  <c r="J30" i="10" s="1"/>
  <c r="I30" i="10" s="1"/>
  <c r="K31" i="10"/>
  <c r="J31" i="10" s="1"/>
  <c r="I31" i="10" s="1"/>
  <c r="K32" i="10"/>
  <c r="J32" i="10" s="1"/>
  <c r="I32" i="10" s="1"/>
  <c r="K33" i="10"/>
  <c r="J33" i="10" s="1"/>
  <c r="I33" i="10" s="1"/>
  <c r="K34" i="10"/>
  <c r="J34" i="10" s="1"/>
  <c r="I34" i="10" s="1"/>
  <c r="K35" i="10"/>
  <c r="J35" i="10" s="1"/>
  <c r="I35" i="10" s="1"/>
  <c r="K36" i="10"/>
  <c r="J36" i="10" s="1"/>
  <c r="I36" i="10" s="1"/>
  <c r="K37" i="10"/>
  <c r="J37" i="10" s="1"/>
  <c r="I37" i="10" s="1"/>
  <c r="K38" i="10"/>
  <c r="J38" i="10" s="1"/>
  <c r="I38" i="10" s="1"/>
  <c r="K39" i="10"/>
  <c r="J39" i="10" s="1"/>
  <c r="I39" i="10" s="1"/>
  <c r="K40" i="10"/>
  <c r="J40" i="10" s="1"/>
  <c r="I40" i="10" s="1"/>
  <c r="K41" i="10"/>
  <c r="J41" i="10" s="1"/>
  <c r="I41" i="10" s="1"/>
  <c r="K42" i="10"/>
  <c r="J42" i="10" s="1"/>
  <c r="I42" i="10" s="1"/>
  <c r="K43" i="10"/>
  <c r="J43" i="10" s="1"/>
  <c r="I43" i="10" s="1"/>
  <c r="K44" i="10"/>
  <c r="J44" i="10" s="1"/>
  <c r="I44" i="10" s="1"/>
  <c r="K45" i="10"/>
  <c r="J45" i="10" s="1"/>
  <c r="I45" i="10" s="1"/>
  <c r="K46" i="10"/>
  <c r="J46" i="10" s="1"/>
  <c r="I46" i="10" s="1"/>
  <c r="K7" i="10"/>
  <c r="J7" i="10" s="1"/>
  <c r="B3" i="11" l="1"/>
  <c r="B4" i="11" s="1"/>
  <c r="B7" i="11"/>
  <c r="I7" i="10"/>
  <c r="C7" i="11" s="1"/>
  <c r="B8" i="11" s="1"/>
  <c r="N7" i="10"/>
  <c r="B11" i="11"/>
  <c r="C11" i="11"/>
  <c r="B12" i="11" l="1"/>
</calcChain>
</file>

<file path=xl/sharedStrings.xml><?xml version="1.0" encoding="utf-8"?>
<sst xmlns="http://schemas.openxmlformats.org/spreadsheetml/2006/main" count="289" uniqueCount="171">
  <si>
    <t>Meta</t>
  </si>
  <si>
    <t>Avance físico de la Meta anual</t>
  </si>
  <si>
    <t>Avance físico de la Meta del cuatrienio</t>
  </si>
  <si>
    <t>DEFINICIÓN
→</t>
  </si>
  <si>
    <t>indicador</t>
  </si>
  <si>
    <t>Meta Cuatrenio</t>
  </si>
  <si>
    <t>P</t>
  </si>
  <si>
    <t>E</t>
  </si>
  <si>
    <t>TABLERO DE CONTROL</t>
  </si>
  <si>
    <t xml:space="preserve">Programa </t>
  </si>
  <si>
    <t>Subprograma</t>
  </si>
  <si>
    <t>a</t>
  </si>
  <si>
    <t>Número de programas implementados</t>
  </si>
  <si>
    <t>Número de estudios realizados.</t>
  </si>
  <si>
    <t>Número de gestiones realizadas</t>
  </si>
  <si>
    <t>PEDAGOGIA, AUTOREGULACION Y CONTROL DE PESCA</t>
  </si>
  <si>
    <t>CONOCIMIENTO MANEJO ECOSISTEMICO 
( Fomento a la pesca responsable)</t>
  </si>
  <si>
    <t>SEGURIDAD ALIMENTARIA Y NUTRICIONAL</t>
  </si>
  <si>
    <t>DESARROLLO INTEGRAL DEL PRODUCTOR AGROPECUARIO</t>
  </si>
  <si>
    <t>AGRICULTURA PLANIFICADA</t>
  </si>
  <si>
    <t xml:space="preserve"> Administración Pesquera con Calidad</t>
  </si>
  <si>
    <t>Pesca Raizal Responsable</t>
  </si>
  <si>
    <t>No Tolerancia frente a la Pesca Ilegal</t>
  </si>
  <si>
    <t>Pescador (a) Raizal Emprendedor</t>
  </si>
  <si>
    <t>Inclusión Social del Pescador</t>
  </si>
  <si>
    <t>Seguridad Alimentaria y Consumo Responsable</t>
  </si>
  <si>
    <t>MARES SEGUROS</t>
  </si>
  <si>
    <t xml:space="preserve"> Emprendimiento Empresarial y Competitividad</t>
  </si>
  <si>
    <t xml:space="preserve"> Planificando la Agricultura</t>
  </si>
  <si>
    <t>A 2015 haber  gestionado  una reforma legal que permita fortalecer la gobernabilidad y el régimen especial en materia pesquera dado por la Ley 47 de 1993 y la Ley 915 de 2004.</t>
  </si>
  <si>
    <t>A 2015 haber Implementado un programa de inducción  institucional de la Secretaria de Agricultura y Pesca en materia pesquera, que incluya a los manejadores pesqueros (Miembros de JUNDEPESCA)</t>
  </si>
  <si>
    <t xml:space="preserve">A 2015  haber fortalecido, organizado y sistematizado el 100%  del Registrado General de Pesca y Acuicultura </t>
  </si>
  <si>
    <t>A 2015  haber  Construido una política departamental de acceso a los recursos pesqueros.</t>
  </si>
  <si>
    <t>A 2015  haber  Elaborado  y  presentado  ante JUNDEPESCA una reforma que permita incrementar  las áreas de pesca destinadas con exclusividad a la pesca artesanal.</t>
  </si>
  <si>
    <t>A 2015  haber  Elaborado  y  presentado ante el Ministerio de Agricultura y Desarrollo rural una propuesta que permita aumentar  la participación promedio por pesquería de la pesca artesanal en la distribución de la cuota global de pesca .</t>
  </si>
  <si>
    <t xml:space="preserve">A 2015  haber adoptado legalmente un   Plan Departamental contra la pesca ilegal, no declarada y no reglamentada </t>
  </si>
  <si>
    <t>A 2015  haber realizado campañas de cultura de la legalidad dirigidas a usuarios y comunidad en general, tendientes a la no tolerancia y rechazo a las actividades de pesca ilegal.</t>
  </si>
  <si>
    <t>A 2015  haber  mantenido y fortalecido los controles administrativos y sancionatorios adelantados por la Secretaria de Agricultura y Pesca.</t>
  </si>
  <si>
    <t>A 2015  haber   mantenido y fortalecido los controles de desembarque, establecimiento de comercio y puertos adelantados por la Secretaria de Agricultura y Pesca.</t>
  </si>
  <si>
    <t xml:space="preserve">A 2015  haber mantenido y fortalecido la estrategia de apoyo a organizaciones pesqueras en temas organizacionales, administrativos, resolución de conflictos, visión empresarial, emprendimiento, autogestión, sostenibilidad financiera, formalización del empleo y cultura de la legalidad en materia ambiental.  </t>
  </si>
  <si>
    <t xml:space="preserve">A 2015  haber evaluado la capacidad potencial de extracción, procesamiento, comercialización e infraestructura de servicios del sector pesquero artesanal conforme a la disponibilidad de los recursos pesqueros de modo tal que se orienten de manera adecuada el desarrollo y necesidades sectoriales en materia de dotación y transferencia de tecnologías. </t>
  </si>
  <si>
    <t xml:space="preserve">A 2015  haber Implementado una estrategia de buen uso de la infraestructura de servicios pesqueros de propiedad estatal (terminal pesquero, instalaciones cooperativas, equipos, y embarcaciones) que garantice que la misma contribuya al desarrollo sectorial en beneficio del mayor numero de pescadores posible. </t>
  </si>
  <si>
    <t>A 2015  haber  Implementado una estrategia que estimule y facilite a los pescadores artesanales la adquisición de motores de menor consumo de combustible, como alternativa para reducir los costos de operación durante las faenas de pesca, y de contribución sectorial a las políticas de mitigación del cambio climático al disminuir las emisiones de CO2.</t>
  </si>
  <si>
    <t xml:space="preserve">A 2015  haber  vinculado a Organizaciones y pescadores capacitación en buenas prácticas de manejo, incluyendo el manejo postcaptura, el procesamiento y la comercialización, para garantizar una excelente calidad del producto a lo largo de la cadena de producción. </t>
  </si>
  <si>
    <t>A 2015  haber Desarrollados proyectos alternativos, con vinculación de la mujer, de encadenamientos con otros sectores productivos (pesca deportiva, restaurantes pesqueros, puntos de venta, ferias y actividades culturales) que permitan obtener ingresos adicionales para el pescador artesanal.</t>
  </si>
  <si>
    <t>A 2015  haber Implementado una experiencia piloto de maricultura con vinculación de organizaciones de pescadores artesanales.</t>
  </si>
  <si>
    <t>A 2015  haber Reactivado y fortalecido la cadena productiva de la pesca.</t>
  </si>
  <si>
    <t>A 2015  haber  Diseñado e implementado un esquema de levantamiento de información socio económica que permita evaluar los niveles de pobreza, desarrollo y calidad de vida del pescador artesanal y su núcleo familiar.</t>
  </si>
  <si>
    <t>A 2015  haber  Diseñado e implementado una estrategia para aumentar la vinculación de pescadores a programas sociales donde participa el Departamento, incluyendo la red JUNTOS, Vivienda, Adulto Mayor, consumo de estupefacientes y alcohol, entre otros.</t>
  </si>
  <si>
    <t>A 2015  haber  Desarrollado campañas de salud que contemplen la mayor vulnerabilidad del pescador a ciertas enfermedades (Deshidratación, cáncer de piel, problemas oculares, entre otros).</t>
  </si>
  <si>
    <t>A 2015  haber levantado información sobre el consumo de productos pesqueros locales e importados, y sobre la contribución del sector a la seguridad alimentaria a nivel de la comunidad y el núcleo familiar del pescador.</t>
  </si>
  <si>
    <t>A 2015  haber  Desarrollado  campañas para estimular el consumo de productos pesqueros con responsabilidad frente a regulaciones pesqueras y ambientales.</t>
  </si>
  <si>
    <t>A 2015  haber  realizado alianzas con programas  sociales estatales y el sector privado para aumentar el consumo de productos pesqueros locales.</t>
  </si>
  <si>
    <t>A 2015  haber  desarrollado un plan de trabajo que promueva la capacitación del pescador en temas de seguridad y la adquisición de los elementos y equipos de seguridad requeridos.</t>
  </si>
  <si>
    <t>A 2015  haber  adelantado  gestiones para mejorar la red local de alerta frente a eventos extremos que afectan la seguridad de la pesca, tales como: frentes fríos, huracanes y tsunamis.</t>
  </si>
  <si>
    <t>A 2015  haber  fortalecido  los planes y esquemas de atención de accidentes en alta mar, incluyendo: incendios, lesiones personales, naufragios y embarcaciones varadas o perdidas.</t>
  </si>
  <si>
    <t>A 2015  haber  Implementado un Plan de Siembra que de estabilidad a la producción de alimentos local</t>
  </si>
  <si>
    <t xml:space="preserve">A 2015  haber  establecido estrategia entre productores, comercializadores y consumidores para la mejora de la calidad  y aumento del consumo de producto local </t>
  </si>
  <si>
    <t>A 2015  haber  Implementado  programas  permanente  de producción de alimentos  dirigido a familias en condición de vulnerabilidad.</t>
  </si>
  <si>
    <t>A 2015  haber  elaborado  e implementado  una propuesta de producción de productos promisorios.</t>
  </si>
  <si>
    <t>A 2015  haber promovido iniciativas de diversificación de las actividades económicas en el medio rural con una visión integral del desarrollo de la sociedad rural y un mejor aprovechamiento de los recursos.</t>
  </si>
  <si>
    <t>A 2015  haber implementado  estrategias de autogestión de recursos, formación y asociatividad. Crecimiento empresarial de las asociaciones y productores independientes.</t>
  </si>
  <si>
    <t xml:space="preserve">A 2015  haber  establecido procedimiento para las relaciones comerciales entre productores, expendedores y consumidores  para el  mejoramiento de la calidad de los productos agropecuarios locales  y aumento del consumo de producto local </t>
  </si>
  <si>
    <r>
      <t>A 2015  haber diseñado  e</t>
    </r>
    <r>
      <rPr>
        <b/>
        <sz val="8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Implementado programa de mercados móviles y/o puntos de venta. En sitios estratégicos que facilite la comercialización del  pequeño productor.</t>
    </r>
  </si>
  <si>
    <t xml:space="preserve">A 2015  haber implementado  programas de   formación en Agroindustria para el fortalecimiento empresarial de las asociaciones. </t>
  </si>
  <si>
    <t>A 2015 haber gestionado la elaboración de un estudio de prefactibilidad para analizar la viabilidad de la implementación del beneficiadero</t>
  </si>
  <si>
    <t>A 2015  haber formulado, socializado  y adoptado el  plan agropecuario</t>
  </si>
  <si>
    <t>A 2015  haber recopilado y consolidado Estadísticas agropecuarias del departamento</t>
  </si>
  <si>
    <t>A 2015 haber reactivado y fortalecido el CONSEA y el Consejo Municipal de Desarrollo Municipal (CMDR) como entes de articulación institucional</t>
  </si>
  <si>
    <t>Número de reformas gestionadas</t>
  </si>
  <si>
    <t>Porcentaje de registro fortalecido</t>
  </si>
  <si>
    <t>Número de políticas construidas</t>
  </si>
  <si>
    <t>Número de proyectos de acuerdo presentados ante JUNDEPESCA</t>
  </si>
  <si>
    <t>Nmero de propuestas presentadas</t>
  </si>
  <si>
    <t>Número de Planes adoptados</t>
  </si>
  <si>
    <t>Número de campanas realizadas.</t>
  </si>
  <si>
    <t>Número de esquemas de control implementados</t>
  </si>
  <si>
    <t>Número organizaciones vinculadas a la estrategia.</t>
  </si>
  <si>
    <t>Número de esquemas de seguimiento implementados.</t>
  </si>
  <si>
    <t>Número estrategias implementadas.</t>
  </si>
  <si>
    <t>Número de organizaciones y pescadores vinculadas.</t>
  </si>
  <si>
    <t>Número proyectos desarrollados.</t>
  </si>
  <si>
    <t>Número experiencias implementadas.</t>
  </si>
  <si>
    <t>Número Cadenas reactivadas.</t>
  </si>
  <si>
    <t>Número de esquemas implementados.</t>
  </si>
  <si>
    <t>Número de estrategias implementadas.</t>
  </si>
  <si>
    <t>Número campañas realizadas.</t>
  </si>
  <si>
    <t>Campañas implementadas.</t>
  </si>
  <si>
    <t>Número de alianzas realizadas.</t>
  </si>
  <si>
    <t>Número de planes desarrollados.</t>
  </si>
  <si>
    <t>Número de gestiones  adelantadas.</t>
  </si>
  <si>
    <t>Número de planes fortalecidos.</t>
  </si>
  <si>
    <t>Número de planes implementados</t>
  </si>
  <si>
    <t>Número Estrategias establecidas</t>
  </si>
  <si>
    <t>Número de propuestas elaboradas.</t>
  </si>
  <si>
    <r>
      <rPr>
        <sz val="8"/>
        <color indexed="8"/>
        <rFont val="Arial"/>
        <family val="2"/>
      </rPr>
      <t>Número</t>
    </r>
    <r>
      <rPr>
        <sz val="8"/>
        <color indexed="63"/>
        <rFont val="Arial"/>
        <family val="2"/>
      </rPr>
      <t xml:space="preserve"> de iniciativas promovidas</t>
    </r>
  </si>
  <si>
    <t>Número procedimientos establecidos</t>
  </si>
  <si>
    <t>Número de puntos de venta y transformación</t>
  </si>
  <si>
    <t xml:space="preserve">Número programas implementados </t>
  </si>
  <si>
    <t>Plan formulado y socializado</t>
  </si>
  <si>
    <t>Documento con estadisticas agropecuarias consolidado</t>
  </si>
  <si>
    <t>Número de Consejos reactivados y fortalecidos</t>
  </si>
  <si>
    <t>CIENCIA DEL MAR, UNA OPORTUNIDAD PARA CONOCERLO, APROVECHARLO Y PROTEGERLO</t>
  </si>
  <si>
    <t>Manejo Ecosistemico, Areas Protegidas y Cambio Climático</t>
  </si>
  <si>
    <t>A 2015 haber mantenido y fortalecido el monitoreo pesquero.</t>
  </si>
  <si>
    <t>Número pesquerías monitoreadas</t>
  </si>
  <si>
    <t>A 2015 haber mantenido y fortalecido un programa de observadores ambientales y pesqueros en Seaflower</t>
  </si>
  <si>
    <t>Número de programas implementados.</t>
  </si>
  <si>
    <t>A 2015 haber evaluado el stock de langosta espinosa y peces de escama a partir de datos independientes de la pesca.</t>
  </si>
  <si>
    <t>Número reportes técnicos anuales</t>
  </si>
  <si>
    <t>A 2015 haber realizado  estudios sobre conectividad y genética poblacional de recursos hidrobiológicos y pesqueros.</t>
  </si>
  <si>
    <t>A 2015 haber realizado estudios  independientes de los desembarcos sobre la langosta espinosa.</t>
  </si>
  <si>
    <t>A 2015 haber realizado  estudios sobre agregaciones reproductivas de peces.</t>
  </si>
  <si>
    <t>Número de estudios realizados</t>
  </si>
  <si>
    <t>A 2015 haber realizado estudios de mapeo y caracterización de  los hábitats esenciales.</t>
  </si>
  <si>
    <t>A 2015 haber realizado estudios  sobre el impacto del cambio climático sobre recursos hidrobiológicos,  pesqueros y/o ecosistemas asociados.</t>
  </si>
  <si>
    <t>Número de Estudios realizados</t>
  </si>
  <si>
    <t>A 2015 haber implementado y mantenido  una red de monitoreo de parámetros ambientales asociados al cambio climático y pesquerías.</t>
  </si>
  <si>
    <t>Número de redes en proceso de implementación.</t>
  </si>
  <si>
    <t>A 2015 haber evaluado la efectividad potencial del AMP para la conservación de recursos pesqueros de interés.</t>
  </si>
  <si>
    <t>A 2015 haber definido criterios de manejo  de largo plazo para las diferentes pesquerías considerando el enfoque ecosistemico.</t>
  </si>
  <si>
    <t>Número de pesquerías consideradas</t>
  </si>
  <si>
    <t>A 2014 haber diseñado e implementado  un centro de investigación en gestión del riesgo y cambio climático, que genere información, identifique alternativas adecuadas para el territorio insular y promueva la investigación científica en la GIR y el cambio climático en el Departamento.</t>
  </si>
  <si>
    <t>Número de centros diseñados e implementados</t>
  </si>
  <si>
    <t>Especies Amenazadas e Invasoras</t>
  </si>
  <si>
    <t>A 2015 haber fortalecido la estrategia de estudio, conservación y recuperación del caracol pala concordantes con CITES y el fallo de Acción Popular.</t>
  </si>
  <si>
    <t>Número estrategias fortalecidas</t>
  </si>
  <si>
    <t>A 2015 haber realizado estudios de conservación de peces arrécifales y otras especies amenazadas.</t>
  </si>
  <si>
    <t xml:space="preserve">Número de estudios realizados </t>
  </si>
  <si>
    <t xml:space="preserve">A 2015 haber ajustado y en proceso de implementación el Plan de Acción sobre Conservación de Tiburones, Rayas y Quimeras de Colombia en su componente insular, respecto al fallo de acción popular </t>
  </si>
  <si>
    <t>Número de planes ajustados y en proceso de implementación</t>
  </si>
  <si>
    <t>A 2015 haber realizado estudios sobre el estado del Wilks (Citarrium pica), incluyendo propuestas de manejo y conservación.</t>
  </si>
  <si>
    <t>Número estudios realizado</t>
  </si>
  <si>
    <t>A 2015 haber apoyado estrategias de estudio sobre el estado de tortugas marinas, incluyendo propuestas de manejo y conservación.</t>
  </si>
  <si>
    <t>Número estrategias apoyadas.</t>
  </si>
  <si>
    <t>A 2015 haber participado en la implementación de una estrategia de estudio, control, seguimiento y evaluación de los impactos del pez león.</t>
  </si>
  <si>
    <t xml:space="preserve">Número de estrategias en que se ha participado </t>
  </si>
  <si>
    <t>Maricultura y Aprovechamiento de Recursos Marinos</t>
  </si>
  <si>
    <t>A 2015 haber implementado un proyecto innovador de cultivo  y/o aprovechamiento de algas marinas.</t>
  </si>
  <si>
    <t>Número de proyectos implementados.</t>
  </si>
  <si>
    <t>A 2015 haber realizado estudios sobre especies promisorias para maricultura</t>
  </si>
  <si>
    <t>A 2015 haber implementado un proyecto piloto de restauración coralina asociado a la actividad turística</t>
  </si>
  <si>
    <t>Número proyectos implementados</t>
  </si>
  <si>
    <t>UN "MAR" DE FLORA NATIVA</t>
  </si>
  <si>
    <t>Restaurar el equilibrio controlando las plagas</t>
  </si>
  <si>
    <t xml:space="preserve">A 2015 haber implementado un proyecto piloto de  biopreparados, biofertilizantes  y/o biocontroles que sustituya el uso  de pesticidas químicos. </t>
  </si>
  <si>
    <r>
      <rPr>
        <sz val="8"/>
        <color indexed="8"/>
        <rFont val="Arial"/>
        <family val="2"/>
      </rPr>
      <t>Planta y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Laboratorio montado y dotado </t>
    </r>
  </si>
  <si>
    <t xml:space="preserve">A 2015 haber adelantado un estudio de mitigación  para control de la cochinilla  y  otras plagas  en el departamento  </t>
  </si>
  <si>
    <t>Estudio adelantado</t>
  </si>
  <si>
    <t>A 2015 haber ejecutado un plan departamental para llevar a cabo  medidas de mitigación de plagas en toda el área afectada</t>
  </si>
  <si>
    <t xml:space="preserve">Plan Departamental elaborado y ejecutado </t>
  </si>
  <si>
    <t xml:space="preserve">A 2015 haber realizado un monitoreo y evaluación de propagación o aumento de plagas </t>
  </si>
  <si>
    <t>Número de monitoreos realizados</t>
  </si>
  <si>
    <t xml:space="preserve"> Biotecnologia de las Plantas</t>
  </si>
  <si>
    <t xml:space="preserve">A 2015 haber  desarrollado un proyecto de Biotecnología de las plantas con su banco de germoplasma  que rescate y preserve la flora nativa. Se generará allí el material vegetal para su reproducción masiva. </t>
  </si>
  <si>
    <t>Número de proyectos de Biotecnología consolidados</t>
  </si>
  <si>
    <t>A 2015 haber creado  dos núcleos forestales de arboles nativos y/o  frutales   de interés económico y bosques.</t>
  </si>
  <si>
    <t>Número de núcleos forestales creados</t>
  </si>
  <si>
    <r>
      <t xml:space="preserve"> A 2015 haber generado conocimiento y </t>
    </r>
    <r>
      <rPr>
        <sz val="8"/>
        <color indexed="8"/>
        <rFont val="Arial"/>
        <family val="2"/>
      </rPr>
      <t xml:space="preserve">creado un satélite productivo de plantas medicinales y aromáticas orgánicas. </t>
    </r>
  </si>
  <si>
    <t>Número de investigaciones realizadas y satélites productivos creados.</t>
  </si>
  <si>
    <t xml:space="preserve">A 2015 haber creado un proyecto  de  alimentos frescos y/o  Frutícola con opción a la calidad sello verde </t>
  </si>
  <si>
    <t xml:space="preserve">Número de proyectos de alimentos frescos y/o frutícola </t>
  </si>
  <si>
    <t xml:space="preserve">A 2015  haber Implementado micro modelos de producción agropecuaria, adoptando innovaciones tecnológicas. </t>
  </si>
  <si>
    <t>Número de modelos implementados</t>
  </si>
  <si>
    <t>VIENE DE PLANEACION</t>
  </si>
  <si>
    <t>TABLERO DE CONTROL TURISMO EN EL CUATRIENIO</t>
  </si>
  <si>
    <t xml:space="preserve">Ejecutado </t>
  </si>
  <si>
    <t>Sin ejecutar</t>
  </si>
  <si>
    <t>TABLERO DE CONTROL TURISMO 2012</t>
  </si>
  <si>
    <t>TABLERO DE CONTROL TURISMO 2013</t>
  </si>
  <si>
    <t>SECRETARIA DE PLANEACION -FECHA DE CORTE DICIEMBRE 31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</si>
</sst>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b/>
      <sz val="11"/>
      <color rgb="FFFFFFFF"/>
      <name val="Arial Narrow"/>
      <family val="2"/>
    </font>
    <font>
      <b/>
      <sz val="12"/>
      <color theme="1"/>
      <name val="Arial Narrow"/>
      <family val="2"/>
    </font>
    <font>
      <sz val="16"/>
      <color theme="1"/>
      <name val="Arial Narrow"/>
      <family val="2"/>
    </font>
    <font>
      <sz val="36"/>
      <color theme="1"/>
      <name val="Arial Narrow"/>
      <family val="2"/>
    </font>
    <font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11"/>
      <color rgb="FFFA7D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A9EA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20" fillId="5" borderId="12" applyNumberFormat="0" applyAlignment="0" applyProtection="0"/>
    <xf numFmtId="0" fontId="6" fillId="6" borderId="0" applyNumberFormat="0" applyBorder="0" applyAlignment="0" applyProtection="0"/>
  </cellStyleXfs>
  <cellXfs count="73">
    <xf numFmtId="0" fontId="0" fillId="0" borderId="0" xfId="0"/>
    <xf numFmtId="0" fontId="3" fillId="0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  <protection hidden="1"/>
    </xf>
    <xf numFmtId="1" fontId="13" fillId="0" borderId="3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justify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9" fontId="3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7" fillId="0" borderId="3" xfId="0" applyFont="1" applyFill="1" applyBorder="1"/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justify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21" fillId="5" borderId="15" xfId="2" applyFont="1" applyBorder="1" applyAlignment="1">
      <alignment vertical="justify" wrapText="1"/>
    </xf>
    <xf numFmtId="0" fontId="22" fillId="0" borderId="0" xfId="0" applyFont="1"/>
    <xf numFmtId="0" fontId="23" fillId="0" borderId="0" xfId="0" applyFont="1"/>
    <xf numFmtId="0" fontId="24" fillId="6" borderId="16" xfId="3" applyFont="1" applyBorder="1"/>
    <xf numFmtId="164" fontId="24" fillId="6" borderId="3" xfId="3" applyNumberFormat="1" applyFont="1" applyBorder="1" applyAlignment="1">
      <alignment vertical="center"/>
    </xf>
    <xf numFmtId="0" fontId="24" fillId="0" borderId="0" xfId="0" applyFont="1"/>
    <xf numFmtId="0" fontId="24" fillId="6" borderId="18" xfId="3" applyFont="1" applyBorder="1"/>
    <xf numFmtId="164" fontId="24" fillId="6" borderId="19" xfId="3" applyNumberFormat="1" applyFont="1" applyBorder="1"/>
    <xf numFmtId="0" fontId="25" fillId="5" borderId="15" xfId="2" applyFont="1" applyBorder="1" applyAlignment="1">
      <alignment vertical="justify" wrapText="1"/>
    </xf>
    <xf numFmtId="3" fontId="18" fillId="0" borderId="3" xfId="1" applyNumberFormat="1" applyFont="1" applyFill="1" applyBorder="1" applyAlignment="1">
      <alignment horizontal="center" vertical="center"/>
    </xf>
    <xf numFmtId="0" fontId="0" fillId="7" borderId="0" xfId="0" applyFill="1"/>
    <xf numFmtId="0" fontId="2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justify" wrapText="1"/>
    </xf>
    <xf numFmtId="0" fontId="1" fillId="2" borderId="2" xfId="0" applyFont="1" applyFill="1" applyBorder="1" applyAlignment="1">
      <alignment horizontal="center" vertical="justify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24" fillId="6" borderId="17" xfId="3" applyNumberFormat="1" applyFont="1" applyBorder="1" applyAlignment="1">
      <alignment horizontal="center" vertical="center"/>
    </xf>
    <xf numFmtId="164" fontId="24" fillId="6" borderId="20" xfId="3" applyNumberFormat="1" applyFont="1" applyBorder="1" applyAlignment="1">
      <alignment horizontal="center" vertical="center"/>
    </xf>
    <xf numFmtId="0" fontId="21" fillId="5" borderId="13" xfId="2" applyFont="1" applyBorder="1" applyAlignment="1">
      <alignment horizontal="center" vertical="justify" wrapText="1"/>
    </xf>
    <xf numFmtId="0" fontId="21" fillId="5" borderId="14" xfId="2" applyFont="1" applyBorder="1" applyAlignment="1">
      <alignment horizontal="center" vertical="justify" wrapText="1"/>
    </xf>
    <xf numFmtId="0" fontId="25" fillId="5" borderId="13" xfId="2" applyFont="1" applyBorder="1" applyAlignment="1">
      <alignment horizontal="center" vertical="justify" wrapText="1"/>
    </xf>
    <xf numFmtId="0" fontId="25" fillId="5" borderId="14" xfId="2" applyFont="1" applyBorder="1" applyAlignment="1">
      <alignment horizontal="center" vertical="justify" wrapText="1"/>
    </xf>
  </cellXfs>
  <cellStyles count="4">
    <cellStyle name="40% - Énfasis2" xfId="3" builtinId="35"/>
    <cellStyle name="Cálculo" xfId="2" builtinId="22"/>
    <cellStyle name="Normal" xfId="0" builtinId="0"/>
    <cellStyle name="Porcentaje" xfId="1" builtinId="5"/>
  </cellStyles>
  <dxfs count="612"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2013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AGRICULTURA</a:t>
            </a:r>
            <a:r>
              <a:rPr lang="es-CO" sz="1600" baseline="0"/>
              <a:t> Y PESCA</a:t>
            </a:r>
            <a:r>
              <a:rPr lang="es-CO" sz="1600"/>
              <a:t> 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dPt>
            <c:idx val="1"/>
            <c:bubble3D val="0"/>
            <c:explosion val="15"/>
            <c:spPr>
              <a:solidFill>
                <a:schemeClr val="accent3"/>
              </a:solidFill>
            </c:spPr>
          </c:dPt>
          <c:dPt>
            <c:idx val="2"/>
            <c:bubble3D val="0"/>
            <c:explosion val="7"/>
            <c:spPr>
              <a:solidFill>
                <a:schemeClr val="accent2"/>
              </a:solidFill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Hoja1!$A$10:$A$12</c:f>
              <c:strCache>
                <c:ptCount val="3"/>
                <c:pt idx="0">
                  <c:v>TABLERO DE CONTROL TURISMO 2013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Hoja1!$B$10:$B$12</c:f>
              <c:numCache>
                <c:formatCode>_(* #,##0_);_(* \(#,##0\);_(* "-"??_);_(@_)</c:formatCode>
                <c:ptCount val="3"/>
                <c:pt idx="1">
                  <c:v>32.274999999999999</c:v>
                </c:pt>
                <c:pt idx="2">
                  <c:v>31.725000000000001</c:v>
                </c:pt>
              </c:numCache>
            </c:numRef>
          </c:val>
        </c:ser>
        <c:ser>
          <c:idx val="0"/>
          <c:order val="0"/>
          <c:explosion val="25"/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Hoja1!$A$6:$A$8</c:f>
              <c:strCache>
                <c:ptCount val="3"/>
                <c:pt idx="0">
                  <c:v>TABLERO DE CONTROL TURISMO 2012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Hoja1!$B$6:$B$8</c:f>
              <c:numCache>
                <c:formatCode>_(* #,##0_);_(* \(#,##0\);_(* "-"??_);_(@_)</c:formatCode>
                <c:ptCount val="3"/>
                <c:pt idx="1">
                  <c:v>8.65</c:v>
                </c:pt>
                <c:pt idx="2">
                  <c:v>16.350000000000001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2012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AGRICULTURA</a:t>
            </a:r>
            <a:r>
              <a:rPr lang="es-CO" sz="1600" baseline="0"/>
              <a:t> Y PESCA</a:t>
            </a:r>
            <a:r>
              <a:rPr lang="es-CO" sz="1600"/>
              <a:t> 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Hoja1!$A$6:$A$8</c:f>
              <c:strCache>
                <c:ptCount val="3"/>
                <c:pt idx="0">
                  <c:v>TABLERO DE CONTROL TURISMO 2012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Hoja1!$B$6:$B$8</c:f>
              <c:numCache>
                <c:formatCode>_(* #,##0_);_(* \(#,##0\);_(* "-"??_);_(@_)</c:formatCode>
                <c:ptCount val="3"/>
                <c:pt idx="1">
                  <c:v>8.65</c:v>
                </c:pt>
                <c:pt idx="2">
                  <c:v>16.350000000000001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600"/>
              <a:t>Avance físico de la Meta del cuatrienio AGRICULTURA</a:t>
            </a:r>
            <a:r>
              <a:rPr lang="es-CO" sz="1600" baseline="0"/>
              <a:t> Y PESCA</a:t>
            </a:r>
            <a:endParaRPr lang="es-CO" sz="1600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Hoja1!$A$2:$A$4</c:f>
              <c:strCache>
                <c:ptCount val="3"/>
                <c:pt idx="0">
                  <c:v>TABLERO DE CONTROL TURISMO EN EL CUATRIENIO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Hoja1!$B$2:$B$4</c:f>
              <c:numCache>
                <c:formatCode>_(* #,##0_);_(* \(#,##0\);_(* "-"??_);_(@_)</c:formatCode>
                <c:ptCount val="3"/>
                <c:pt idx="1">
                  <c:v>22.486904761904761</c:v>
                </c:pt>
                <c:pt idx="2">
                  <c:v>47.513095238095239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160904</xdr:colOff>
      <xdr:row>0</xdr:row>
      <xdr:rowOff>1009650</xdr:rowOff>
    </xdr:to>
    <xdr:pic>
      <xdr:nvPicPr>
        <xdr:cNvPr id="1229" name="3 Imagen" descr="F:\CapturaGob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339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514350</xdr:colOff>
      <xdr:row>0</xdr:row>
      <xdr:rowOff>0</xdr:rowOff>
    </xdr:from>
    <xdr:to>
      <xdr:col>24</xdr:col>
      <xdr:colOff>1447800</xdr:colOff>
      <xdr:row>0</xdr:row>
      <xdr:rowOff>1009650</xdr:rowOff>
    </xdr:to>
    <xdr:pic>
      <xdr:nvPicPr>
        <xdr:cNvPr id="123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74009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180975</xdr:rowOff>
    </xdr:from>
    <xdr:to>
      <xdr:col>14</xdr:col>
      <xdr:colOff>9525</xdr:colOff>
      <xdr:row>31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31</xdr:row>
      <xdr:rowOff>76200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0</xdr:row>
      <xdr:rowOff>180975</xdr:rowOff>
    </xdr:from>
    <xdr:to>
      <xdr:col>10</xdr:col>
      <xdr:colOff>400050</xdr:colOff>
      <xdr:row>15</xdr:row>
      <xdr:rowOff>66675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showRowColHeaders="0" tabSelected="1" zoomScale="118" zoomScaleNormal="118" workbookViewId="0">
      <pane ySplit="1" topLeftCell="A2" activePane="bottomLeft" state="frozen"/>
      <selection pane="bottomLeft" activeCell="D4" sqref="D4:D5"/>
    </sheetView>
  </sheetViews>
  <sheetFormatPr baseColWidth="10" defaultColWidth="0" defaultRowHeight="16.5" zeroHeight="1" x14ac:dyDescent="0.3"/>
  <cols>
    <col min="1" max="1" width="16.28515625" style="12" customWidth="1"/>
    <col min="2" max="2" width="13.42578125" style="12" customWidth="1"/>
    <col min="3" max="3" width="20.7109375" style="12" customWidth="1"/>
    <col min="4" max="4" width="15" style="12" customWidth="1"/>
    <col min="5" max="5" width="11.28515625" style="12" hidden="1" customWidth="1"/>
    <col min="6" max="6" width="9.28515625" style="12" customWidth="1"/>
    <col min="7" max="7" width="6.28515625" style="12" customWidth="1"/>
    <col min="8" max="8" width="5.28515625" style="12" customWidth="1"/>
    <col min="9" max="9" width="5.28515625" style="12" hidden="1" customWidth="1"/>
    <col min="10" max="10" width="6.7109375" style="12" customWidth="1"/>
    <col min="11" max="11" width="7.42578125" style="12" hidden="1" customWidth="1"/>
    <col min="12" max="13" width="5.140625" style="12" customWidth="1"/>
    <col min="14" max="14" width="5.140625" style="12" hidden="1" customWidth="1"/>
    <col min="15" max="15" width="6" style="12" customWidth="1"/>
    <col min="16" max="16" width="6" style="12" hidden="1" customWidth="1"/>
    <col min="17" max="19" width="5.140625" style="12" customWidth="1"/>
    <col min="20" max="20" width="5.140625" style="12" hidden="1" customWidth="1"/>
    <col min="21" max="23" width="5.140625" style="12" customWidth="1"/>
    <col min="24" max="24" width="5.140625" style="12" hidden="1" customWidth="1"/>
    <col min="25" max="25" width="22" style="12" customWidth="1"/>
    <col min="26" max="26" width="4.85546875" style="12" hidden="1" customWidth="1"/>
    <col min="27" max="16384" width="11.42578125" style="12" hidden="1"/>
  </cols>
  <sheetData>
    <row r="1" spans="1:26" ht="80.25" customHeight="1" x14ac:dyDescent="0.3">
      <c r="A1" s="48" t="s">
        <v>3</v>
      </c>
      <c r="B1" s="49"/>
      <c r="C1" s="50"/>
      <c r="D1" s="19"/>
      <c r="E1" s="20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6" ht="17.25" customHeight="1" x14ac:dyDescent="0.3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6" ht="16.5" customHeight="1" x14ac:dyDescent="0.3">
      <c r="A3" s="52" t="s">
        <v>170</v>
      </c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6" ht="16.5" customHeight="1" x14ac:dyDescent="0.3">
      <c r="A4" s="52" t="s">
        <v>9</v>
      </c>
      <c r="B4" s="52" t="s">
        <v>10</v>
      </c>
      <c r="C4" s="57" t="s">
        <v>0</v>
      </c>
      <c r="D4" s="57" t="s">
        <v>4</v>
      </c>
      <c r="E4" s="13"/>
      <c r="F4" s="55" t="s">
        <v>5</v>
      </c>
      <c r="G4" s="59" t="s">
        <v>1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/>
      <c r="Y4" s="57" t="s">
        <v>2</v>
      </c>
    </row>
    <row r="5" spans="1:26" x14ac:dyDescent="0.3">
      <c r="A5" s="52"/>
      <c r="B5" s="52"/>
      <c r="C5" s="58"/>
      <c r="D5" s="58"/>
      <c r="E5" s="14"/>
      <c r="F5" s="56"/>
      <c r="G5" s="62">
        <v>2012</v>
      </c>
      <c r="H5" s="63"/>
      <c r="I5" s="63"/>
      <c r="J5" s="63"/>
      <c r="K5" s="64"/>
      <c r="L5" s="62">
        <v>2013</v>
      </c>
      <c r="M5" s="63"/>
      <c r="N5" s="63"/>
      <c r="O5" s="63"/>
      <c r="P5" s="64"/>
      <c r="Q5" s="62">
        <v>2014</v>
      </c>
      <c r="R5" s="63"/>
      <c r="S5" s="63"/>
      <c r="T5" s="64"/>
      <c r="U5" s="52">
        <v>2015</v>
      </c>
      <c r="V5" s="52"/>
      <c r="W5" s="52"/>
      <c r="X5" s="52"/>
      <c r="Y5" s="58"/>
    </row>
    <row r="6" spans="1:26" x14ac:dyDescent="0.3">
      <c r="A6" s="29"/>
      <c r="B6" s="30"/>
      <c r="C6" s="31"/>
      <c r="D6" s="31"/>
      <c r="E6" s="31"/>
      <c r="F6" s="32"/>
      <c r="G6" s="3" t="s">
        <v>6</v>
      </c>
      <c r="H6" s="2" t="s">
        <v>7</v>
      </c>
      <c r="I6" s="2"/>
      <c r="J6" s="2"/>
      <c r="K6" s="2"/>
      <c r="L6" s="3" t="s">
        <v>6</v>
      </c>
      <c r="M6" s="2" t="s">
        <v>7</v>
      </c>
      <c r="N6" s="2"/>
      <c r="O6" s="2"/>
      <c r="P6" s="2"/>
      <c r="Q6" s="3" t="s">
        <v>6</v>
      </c>
      <c r="R6" s="2" t="s">
        <v>7</v>
      </c>
      <c r="S6" s="2"/>
      <c r="T6" s="2"/>
      <c r="U6" s="3" t="s">
        <v>6</v>
      </c>
      <c r="V6" s="2" t="s">
        <v>7</v>
      </c>
      <c r="W6" s="4"/>
      <c r="X6" s="4"/>
      <c r="Y6" s="31"/>
    </row>
    <row r="7" spans="1:26" s="21" customFormat="1" ht="93.75" customHeight="1" x14ac:dyDescent="0.3">
      <c r="A7" s="47" t="s">
        <v>15</v>
      </c>
      <c r="B7" s="47" t="s">
        <v>20</v>
      </c>
      <c r="C7" s="9" t="s">
        <v>29</v>
      </c>
      <c r="D7" s="10" t="s">
        <v>69</v>
      </c>
      <c r="E7" s="1" t="s">
        <v>11</v>
      </c>
      <c r="F7" s="1">
        <v>1</v>
      </c>
      <c r="G7" s="1">
        <v>0</v>
      </c>
      <c r="H7" s="1">
        <v>0</v>
      </c>
      <c r="I7" s="45">
        <f>IF(J7="NA",0,1)</f>
        <v>0</v>
      </c>
      <c r="J7" s="5" t="str">
        <f>IF(K7="NA","NA",IF(K7&gt;100,100,K7))</f>
        <v>NA</v>
      </c>
      <c r="K7" s="6" t="str">
        <f>IF(G7&gt;0,(H7/G7)*100,IF(H7&gt;0,H7*100,"NA"))</f>
        <v>NA</v>
      </c>
      <c r="L7" s="1">
        <v>1</v>
      </c>
      <c r="M7" s="33">
        <v>1</v>
      </c>
      <c r="N7" s="45">
        <f>IF(O7="NA",0,1)</f>
        <v>1</v>
      </c>
      <c r="O7" s="5">
        <f>IF(P7="NA","NA",IF(P7&gt;100,100,P7))</f>
        <v>100</v>
      </c>
      <c r="P7" s="6">
        <f>IF(L7&gt;0,(M7/L7)*100,IF(M7&gt;0,M7*100,"NA"))</f>
        <v>100</v>
      </c>
      <c r="Q7" s="1">
        <v>0</v>
      </c>
      <c r="R7" s="1">
        <v>0</v>
      </c>
      <c r="S7" s="5" t="str">
        <f>IF(T7="NA","NA",IF(T7&gt;100,100,T7))</f>
        <v>NA</v>
      </c>
      <c r="T7" s="6" t="str">
        <f>IF(Q7&gt;0,(R7/Q7)*100,IF(R7&gt;0,R7*100,"NA"))</f>
        <v>NA</v>
      </c>
      <c r="U7" s="11">
        <v>0</v>
      </c>
      <c r="V7" s="1">
        <v>0</v>
      </c>
      <c r="W7" s="5" t="str">
        <f>IF(X7="NA","NA",IF(X7&gt;100,100,X7))</f>
        <v>NA</v>
      </c>
      <c r="X7" s="5" t="str">
        <f>IF(U7&gt;0,(V7/U7)*100,IF(V7&gt;0,V7*100,"NA"))</f>
        <v>NA</v>
      </c>
      <c r="Y7" s="7">
        <f>IF(Z7&gt;100,100,Z7)</f>
        <v>100</v>
      </c>
      <c r="Z7" s="8">
        <f>IF(E7="a",(H7+M7+R7+V7)/F7*100,IF(E7=2015,(V7/F7)*100,IF(E7=2014,(R7/F7)*100,IF(E7=2013,(M7/F7)*100,IF(E7=2012,(H7/F7)*100,0)))))</f>
        <v>100</v>
      </c>
    </row>
    <row r="8" spans="1:26" ht="114.75" customHeight="1" x14ac:dyDescent="0.3">
      <c r="A8" s="47"/>
      <c r="B8" s="47"/>
      <c r="C8" s="9" t="s">
        <v>30</v>
      </c>
      <c r="D8" s="10" t="s">
        <v>12</v>
      </c>
      <c r="E8" s="1" t="s">
        <v>11</v>
      </c>
      <c r="F8" s="1">
        <v>1</v>
      </c>
      <c r="G8" s="1">
        <v>0</v>
      </c>
      <c r="H8" s="1">
        <v>0</v>
      </c>
      <c r="I8" s="45">
        <f t="shared" ref="I8:I71" si="0">IF(J8="NA",0,1)</f>
        <v>0</v>
      </c>
      <c r="J8" s="5" t="str">
        <f t="shared" ref="J8:J71" si="1">IF(K8="NA","NA",IF(K8&gt;100,100,K8))</f>
        <v>NA</v>
      </c>
      <c r="K8" s="6" t="str">
        <f t="shared" ref="K8:K71" si="2">IF(G8&gt;0,(H8/G8)*100,IF(H8&gt;0,H8*100,"NA"))</f>
        <v>NA</v>
      </c>
      <c r="L8" s="1">
        <v>0</v>
      </c>
      <c r="M8" s="34">
        <v>1</v>
      </c>
      <c r="N8" s="45">
        <f t="shared" ref="N8:N71" si="3">IF(O8="NA",0,1)</f>
        <v>1</v>
      </c>
      <c r="O8" s="5">
        <f t="shared" ref="O8:O71" si="4">IF(P8="NA","NA",IF(P8&gt;100,100,P8))</f>
        <v>100</v>
      </c>
      <c r="P8" s="6">
        <f t="shared" ref="P8:P71" si="5">IF(L8&gt;0,(M8/L8)*100,IF(M8&gt;0,M8*100,"NA"))</f>
        <v>100</v>
      </c>
      <c r="Q8" s="1">
        <v>1</v>
      </c>
      <c r="R8" s="1">
        <v>0</v>
      </c>
      <c r="S8" s="5">
        <f t="shared" ref="S8:S71" si="6">IF(T8="NA","NA",IF(T8&gt;100,100,T8))</f>
        <v>0</v>
      </c>
      <c r="T8" s="6">
        <f t="shared" ref="T8:T71" si="7">IF(Q8&gt;0,(R8/Q8)*100,IF(R8&gt;0,R8*100,"NA"))</f>
        <v>0</v>
      </c>
      <c r="U8" s="11">
        <v>1</v>
      </c>
      <c r="V8" s="1">
        <v>0</v>
      </c>
      <c r="W8" s="5">
        <f t="shared" ref="W8:W71" si="8">IF(X8="NA","NA",IF(X8&gt;100,100,X8))</f>
        <v>0</v>
      </c>
      <c r="X8" s="5">
        <f t="shared" ref="X8:X71" si="9">IF(U8&gt;0,(V8/U8)*100,IF(V8&gt;0,V8*100,"NA"))</f>
        <v>0</v>
      </c>
      <c r="Y8" s="7">
        <f t="shared" ref="Y8:Y71" si="10">IF(Z8&gt;100,100,Z8)</f>
        <v>50</v>
      </c>
      <c r="Z8" s="8">
        <f>IF(E8="a",(H8+M8+R8+V8)/(G8+L8+Q8+U8)*100,IF(E8=2015,(V8/F8)*100,IF(E8=2014,(R8/F8)*100,IF(E8=2013,(M8/F8)*100,IF(E8=2012,(H8/F8)*100,0)))))</f>
        <v>50</v>
      </c>
    </row>
    <row r="9" spans="1:26" ht="63" customHeight="1" x14ac:dyDescent="0.3">
      <c r="A9" s="47"/>
      <c r="B9" s="47"/>
      <c r="C9" s="9" t="s">
        <v>31</v>
      </c>
      <c r="D9" s="10" t="s">
        <v>70</v>
      </c>
      <c r="E9" s="1" t="s">
        <v>11</v>
      </c>
      <c r="F9" s="22">
        <v>1</v>
      </c>
      <c r="G9" s="22">
        <v>0</v>
      </c>
      <c r="H9" s="22">
        <v>0.4</v>
      </c>
      <c r="I9" s="45">
        <f t="shared" si="0"/>
        <v>1</v>
      </c>
      <c r="J9" s="5">
        <f t="shared" si="1"/>
        <v>40</v>
      </c>
      <c r="K9" s="6">
        <f t="shared" si="2"/>
        <v>40</v>
      </c>
      <c r="L9" s="22">
        <v>1</v>
      </c>
      <c r="M9" s="34">
        <v>0.4</v>
      </c>
      <c r="N9" s="45">
        <f t="shared" si="3"/>
        <v>1</v>
      </c>
      <c r="O9" s="5">
        <f t="shared" si="4"/>
        <v>40</v>
      </c>
      <c r="P9" s="6">
        <f t="shared" si="5"/>
        <v>40</v>
      </c>
      <c r="Q9" s="22">
        <v>1</v>
      </c>
      <c r="R9" s="22">
        <v>0</v>
      </c>
      <c r="S9" s="5">
        <f t="shared" si="6"/>
        <v>0</v>
      </c>
      <c r="T9" s="6">
        <f t="shared" si="7"/>
        <v>0</v>
      </c>
      <c r="U9" s="22">
        <v>1</v>
      </c>
      <c r="V9" s="22">
        <v>0</v>
      </c>
      <c r="W9" s="5">
        <f t="shared" si="8"/>
        <v>0</v>
      </c>
      <c r="X9" s="5">
        <f t="shared" si="9"/>
        <v>0</v>
      </c>
      <c r="Y9" s="7">
        <f t="shared" si="10"/>
        <v>26.666666666666668</v>
      </c>
      <c r="Z9" s="8">
        <f>IF(E9="a",(H9+M9+R9+V9)/(G9+L9+Q9+U9)*100,IF(E9=2015,(V9/F9)*100,IF(E9=2014,(R9/F9)*100,IF(E9=2013,(M9/F9)*100,IF(E9=2012,(H9/F9)*100,0)))))</f>
        <v>26.666666666666668</v>
      </c>
    </row>
    <row r="10" spans="1:26" ht="49.5" customHeight="1" x14ac:dyDescent="0.3">
      <c r="A10" s="47"/>
      <c r="B10" s="47" t="s">
        <v>21</v>
      </c>
      <c r="C10" s="9" t="s">
        <v>32</v>
      </c>
      <c r="D10" s="10" t="s">
        <v>71</v>
      </c>
      <c r="E10" s="1" t="s">
        <v>11</v>
      </c>
      <c r="F10" s="1">
        <v>1</v>
      </c>
      <c r="G10" s="1">
        <v>0</v>
      </c>
      <c r="H10" s="1">
        <v>0</v>
      </c>
      <c r="I10" s="45">
        <f t="shared" si="0"/>
        <v>0</v>
      </c>
      <c r="J10" s="5" t="str">
        <f t="shared" si="1"/>
        <v>NA</v>
      </c>
      <c r="K10" s="6" t="str">
        <f t="shared" si="2"/>
        <v>NA</v>
      </c>
      <c r="L10" s="1">
        <v>0</v>
      </c>
      <c r="M10" s="33">
        <v>0</v>
      </c>
      <c r="N10" s="45">
        <f t="shared" si="3"/>
        <v>0</v>
      </c>
      <c r="O10" s="5" t="str">
        <f t="shared" si="4"/>
        <v>NA</v>
      </c>
      <c r="P10" s="6" t="str">
        <f t="shared" si="5"/>
        <v>NA</v>
      </c>
      <c r="Q10" s="1">
        <v>1</v>
      </c>
      <c r="R10" s="1">
        <v>0</v>
      </c>
      <c r="S10" s="5">
        <f t="shared" si="6"/>
        <v>0</v>
      </c>
      <c r="T10" s="6">
        <f t="shared" si="7"/>
        <v>0</v>
      </c>
      <c r="U10" s="11">
        <v>0</v>
      </c>
      <c r="V10" s="1">
        <v>0</v>
      </c>
      <c r="W10" s="5" t="str">
        <f t="shared" si="8"/>
        <v>NA</v>
      </c>
      <c r="X10" s="5" t="str">
        <f t="shared" si="9"/>
        <v>NA</v>
      </c>
      <c r="Y10" s="7">
        <f t="shared" si="10"/>
        <v>0</v>
      </c>
      <c r="Z10" s="8">
        <f t="shared" ref="Z10:Z73" si="11">IF(E10="a",(H10+M10+R10+V10)/F10*100,IF(E10=2015,(V10/F10)*100,IF(E10=2014,(R10/F10)*100,IF(E10=2013,(M10/F10)*100,IF(E10=2012,(H10/F10)*100,0)))))</f>
        <v>0</v>
      </c>
    </row>
    <row r="11" spans="1:26" ht="92.25" customHeight="1" x14ac:dyDescent="0.3">
      <c r="A11" s="47"/>
      <c r="B11" s="47"/>
      <c r="C11" s="9" t="s">
        <v>33</v>
      </c>
      <c r="D11" s="10" t="s">
        <v>72</v>
      </c>
      <c r="E11" s="1" t="s">
        <v>11</v>
      </c>
      <c r="F11" s="1">
        <v>1</v>
      </c>
      <c r="G11" s="1">
        <v>0</v>
      </c>
      <c r="H11" s="1">
        <v>0</v>
      </c>
      <c r="I11" s="45">
        <f t="shared" si="0"/>
        <v>0</v>
      </c>
      <c r="J11" s="5" t="str">
        <f t="shared" si="1"/>
        <v>NA</v>
      </c>
      <c r="K11" s="6" t="str">
        <f t="shared" si="2"/>
        <v>NA</v>
      </c>
      <c r="L11" s="1">
        <v>1</v>
      </c>
      <c r="M11" s="33">
        <v>0.5</v>
      </c>
      <c r="N11" s="45">
        <f t="shared" si="3"/>
        <v>1</v>
      </c>
      <c r="O11" s="5">
        <f t="shared" si="4"/>
        <v>50</v>
      </c>
      <c r="P11" s="6">
        <f t="shared" si="5"/>
        <v>50</v>
      </c>
      <c r="Q11" s="1">
        <v>0</v>
      </c>
      <c r="R11" s="1">
        <v>0</v>
      </c>
      <c r="S11" s="5" t="str">
        <f t="shared" si="6"/>
        <v>NA</v>
      </c>
      <c r="T11" s="6" t="str">
        <f t="shared" si="7"/>
        <v>NA</v>
      </c>
      <c r="U11" s="11">
        <v>0</v>
      </c>
      <c r="V11" s="1">
        <v>0</v>
      </c>
      <c r="W11" s="5" t="str">
        <f t="shared" si="8"/>
        <v>NA</v>
      </c>
      <c r="X11" s="5" t="str">
        <f t="shared" si="9"/>
        <v>NA</v>
      </c>
      <c r="Y11" s="7">
        <f t="shared" si="10"/>
        <v>50</v>
      </c>
      <c r="Z11" s="8">
        <f t="shared" si="11"/>
        <v>50</v>
      </c>
    </row>
    <row r="12" spans="1:26" ht="120" customHeight="1" x14ac:dyDescent="0.3">
      <c r="A12" s="47"/>
      <c r="B12" s="47"/>
      <c r="C12" s="9" t="s">
        <v>34</v>
      </c>
      <c r="D12" s="10" t="s">
        <v>73</v>
      </c>
      <c r="E12" s="1" t="s">
        <v>11</v>
      </c>
      <c r="F12" s="1">
        <v>1</v>
      </c>
      <c r="G12" s="1">
        <v>0</v>
      </c>
      <c r="H12" s="1">
        <v>1</v>
      </c>
      <c r="I12" s="45">
        <f t="shared" si="0"/>
        <v>1</v>
      </c>
      <c r="J12" s="5">
        <f t="shared" si="1"/>
        <v>100</v>
      </c>
      <c r="K12" s="6">
        <f t="shared" si="2"/>
        <v>100</v>
      </c>
      <c r="L12" s="1">
        <v>1</v>
      </c>
      <c r="M12" s="33">
        <v>1</v>
      </c>
      <c r="N12" s="45">
        <f t="shared" si="3"/>
        <v>1</v>
      </c>
      <c r="O12" s="5">
        <f t="shared" si="4"/>
        <v>100</v>
      </c>
      <c r="P12" s="6">
        <f t="shared" si="5"/>
        <v>100</v>
      </c>
      <c r="Q12" s="1">
        <v>0</v>
      </c>
      <c r="R12" s="1">
        <v>0</v>
      </c>
      <c r="S12" s="5" t="str">
        <f t="shared" si="6"/>
        <v>NA</v>
      </c>
      <c r="T12" s="6" t="str">
        <f t="shared" si="7"/>
        <v>NA</v>
      </c>
      <c r="U12" s="11">
        <v>0</v>
      </c>
      <c r="V12" s="1">
        <v>0</v>
      </c>
      <c r="W12" s="5" t="str">
        <f t="shared" si="8"/>
        <v>NA</v>
      </c>
      <c r="X12" s="5" t="str">
        <f t="shared" si="9"/>
        <v>NA</v>
      </c>
      <c r="Y12" s="7">
        <f t="shared" si="10"/>
        <v>100</v>
      </c>
      <c r="Z12" s="8">
        <f t="shared" si="11"/>
        <v>200</v>
      </c>
    </row>
    <row r="13" spans="1:26" ht="63" customHeight="1" x14ac:dyDescent="0.3">
      <c r="A13" s="47"/>
      <c r="B13" s="47" t="s">
        <v>22</v>
      </c>
      <c r="C13" s="9" t="s">
        <v>35</v>
      </c>
      <c r="D13" s="10" t="s">
        <v>74</v>
      </c>
      <c r="E13" s="1" t="s">
        <v>11</v>
      </c>
      <c r="F13" s="1">
        <v>1</v>
      </c>
      <c r="G13" s="1">
        <v>0</v>
      </c>
      <c r="H13" s="1">
        <v>0</v>
      </c>
      <c r="I13" s="45">
        <f t="shared" si="0"/>
        <v>0</v>
      </c>
      <c r="J13" s="5" t="str">
        <f t="shared" si="1"/>
        <v>NA</v>
      </c>
      <c r="K13" s="6" t="str">
        <f t="shared" si="2"/>
        <v>NA</v>
      </c>
      <c r="L13" s="1">
        <v>1</v>
      </c>
      <c r="M13" s="33">
        <v>0</v>
      </c>
      <c r="N13" s="45">
        <f t="shared" si="3"/>
        <v>1</v>
      </c>
      <c r="O13" s="5">
        <f t="shared" si="4"/>
        <v>0</v>
      </c>
      <c r="P13" s="6">
        <f t="shared" si="5"/>
        <v>0</v>
      </c>
      <c r="Q13" s="1">
        <v>0</v>
      </c>
      <c r="R13" s="1">
        <v>0</v>
      </c>
      <c r="S13" s="5" t="str">
        <f t="shared" si="6"/>
        <v>NA</v>
      </c>
      <c r="T13" s="6" t="str">
        <f t="shared" si="7"/>
        <v>NA</v>
      </c>
      <c r="U13" s="11">
        <v>0</v>
      </c>
      <c r="V13" s="1">
        <v>0</v>
      </c>
      <c r="W13" s="5" t="str">
        <f t="shared" si="8"/>
        <v>NA</v>
      </c>
      <c r="X13" s="5" t="str">
        <f t="shared" si="9"/>
        <v>NA</v>
      </c>
      <c r="Y13" s="7">
        <f t="shared" si="10"/>
        <v>0</v>
      </c>
      <c r="Z13" s="8">
        <f t="shared" si="11"/>
        <v>0</v>
      </c>
    </row>
    <row r="14" spans="1:26" ht="87" customHeight="1" x14ac:dyDescent="0.3">
      <c r="A14" s="47"/>
      <c r="B14" s="47"/>
      <c r="C14" s="9" t="s">
        <v>36</v>
      </c>
      <c r="D14" s="10" t="s">
        <v>75</v>
      </c>
      <c r="E14" s="1" t="s">
        <v>11</v>
      </c>
      <c r="F14" s="1">
        <v>3</v>
      </c>
      <c r="G14" s="1">
        <v>0</v>
      </c>
      <c r="H14" s="1">
        <v>0</v>
      </c>
      <c r="I14" s="45">
        <f t="shared" si="0"/>
        <v>0</v>
      </c>
      <c r="J14" s="5" t="str">
        <f t="shared" si="1"/>
        <v>NA</v>
      </c>
      <c r="K14" s="6" t="str">
        <f t="shared" si="2"/>
        <v>NA</v>
      </c>
      <c r="L14" s="1">
        <v>1</v>
      </c>
      <c r="M14" s="33">
        <v>0.5</v>
      </c>
      <c r="N14" s="45">
        <f t="shared" si="3"/>
        <v>1</v>
      </c>
      <c r="O14" s="5">
        <f t="shared" si="4"/>
        <v>50</v>
      </c>
      <c r="P14" s="6">
        <f t="shared" si="5"/>
        <v>50</v>
      </c>
      <c r="Q14" s="1">
        <v>1</v>
      </c>
      <c r="R14" s="1">
        <v>0</v>
      </c>
      <c r="S14" s="5">
        <f t="shared" si="6"/>
        <v>0</v>
      </c>
      <c r="T14" s="6">
        <f t="shared" si="7"/>
        <v>0</v>
      </c>
      <c r="U14" s="11">
        <v>1</v>
      </c>
      <c r="V14" s="1">
        <v>0</v>
      </c>
      <c r="W14" s="5">
        <f t="shared" si="8"/>
        <v>0</v>
      </c>
      <c r="X14" s="5">
        <f t="shared" si="9"/>
        <v>0</v>
      </c>
      <c r="Y14" s="7">
        <f t="shared" si="10"/>
        <v>16.666666666666664</v>
      </c>
      <c r="Z14" s="8">
        <f t="shared" si="11"/>
        <v>16.666666666666664</v>
      </c>
    </row>
    <row r="15" spans="1:26" ht="82.5" customHeight="1" x14ac:dyDescent="0.3">
      <c r="A15" s="47"/>
      <c r="B15" s="47"/>
      <c r="C15" s="9" t="s">
        <v>37</v>
      </c>
      <c r="D15" s="10" t="s">
        <v>76</v>
      </c>
      <c r="E15" s="1" t="s">
        <v>11</v>
      </c>
      <c r="F15" s="1">
        <v>1</v>
      </c>
      <c r="G15" s="1">
        <v>1</v>
      </c>
      <c r="H15" s="1">
        <v>0.5</v>
      </c>
      <c r="I15" s="45">
        <f t="shared" si="0"/>
        <v>1</v>
      </c>
      <c r="J15" s="5">
        <f t="shared" si="1"/>
        <v>50</v>
      </c>
      <c r="K15" s="6">
        <f t="shared" si="2"/>
        <v>50</v>
      </c>
      <c r="L15" s="1">
        <v>1</v>
      </c>
      <c r="M15" s="33">
        <v>1</v>
      </c>
      <c r="N15" s="45">
        <f t="shared" si="3"/>
        <v>1</v>
      </c>
      <c r="O15" s="5">
        <f t="shared" si="4"/>
        <v>100</v>
      </c>
      <c r="P15" s="6">
        <f t="shared" si="5"/>
        <v>100</v>
      </c>
      <c r="Q15" s="1">
        <v>1</v>
      </c>
      <c r="R15" s="1">
        <v>0</v>
      </c>
      <c r="S15" s="5">
        <f t="shared" si="6"/>
        <v>0</v>
      </c>
      <c r="T15" s="6">
        <f t="shared" si="7"/>
        <v>0</v>
      </c>
      <c r="U15" s="11">
        <v>1</v>
      </c>
      <c r="V15" s="1">
        <v>0</v>
      </c>
      <c r="W15" s="5">
        <f t="shared" si="8"/>
        <v>0</v>
      </c>
      <c r="X15" s="5">
        <f t="shared" si="9"/>
        <v>0</v>
      </c>
      <c r="Y15" s="7">
        <f t="shared" si="10"/>
        <v>37.5</v>
      </c>
      <c r="Z15" s="8">
        <f>IF(E15="a",(H15+M15+R15+V15)/(G15+L15+Q15+U15)*100,IF(E15=2015,(V15/F15)*100,IF(E15=2014,(R15/F15)*100,IF(E15=2013,(M15/F15)*100,IF(E15=2012,(H15/F15)*100,0)))))</f>
        <v>37.5</v>
      </c>
    </row>
    <row r="16" spans="1:26" ht="92.25" customHeight="1" x14ac:dyDescent="0.3">
      <c r="A16" s="47"/>
      <c r="B16" s="47"/>
      <c r="C16" s="9" t="s">
        <v>38</v>
      </c>
      <c r="D16" s="10" t="s">
        <v>76</v>
      </c>
      <c r="E16" s="1" t="s">
        <v>11</v>
      </c>
      <c r="F16" s="1">
        <v>2</v>
      </c>
      <c r="G16" s="1">
        <v>2</v>
      </c>
      <c r="H16" s="1">
        <v>2</v>
      </c>
      <c r="I16" s="45">
        <f t="shared" si="0"/>
        <v>1</v>
      </c>
      <c r="J16" s="5">
        <f t="shared" si="1"/>
        <v>100</v>
      </c>
      <c r="K16" s="6">
        <f t="shared" si="2"/>
        <v>100</v>
      </c>
      <c r="L16" s="1">
        <v>2</v>
      </c>
      <c r="M16" s="33">
        <v>2</v>
      </c>
      <c r="N16" s="45">
        <f t="shared" si="3"/>
        <v>1</v>
      </c>
      <c r="O16" s="5">
        <f t="shared" si="4"/>
        <v>100</v>
      </c>
      <c r="P16" s="6">
        <f t="shared" si="5"/>
        <v>100</v>
      </c>
      <c r="Q16" s="1">
        <v>2</v>
      </c>
      <c r="R16" s="1">
        <v>0</v>
      </c>
      <c r="S16" s="5">
        <f t="shared" si="6"/>
        <v>0</v>
      </c>
      <c r="T16" s="6">
        <f t="shared" si="7"/>
        <v>0</v>
      </c>
      <c r="U16" s="11">
        <v>2</v>
      </c>
      <c r="V16" s="1">
        <v>0</v>
      </c>
      <c r="W16" s="5">
        <f t="shared" si="8"/>
        <v>0</v>
      </c>
      <c r="X16" s="5">
        <f t="shared" si="9"/>
        <v>0</v>
      </c>
      <c r="Y16" s="7">
        <f t="shared" si="10"/>
        <v>50</v>
      </c>
      <c r="Z16" s="8">
        <f>IF(E16="a",(H16+M16+R16+V16)/(G16+L16+Q16+U16)*100,IF(E16=2015,(V16/F16)*100,IF(E16=2014,(R16/F16)*100,IF(E16=2013,(M16/F16)*100,IF(E16=2012,(H16/F16)*100,0)))))</f>
        <v>50</v>
      </c>
    </row>
    <row r="17" spans="1:26" ht="162" customHeight="1" x14ac:dyDescent="0.3">
      <c r="A17" s="47" t="s">
        <v>16</v>
      </c>
      <c r="B17" s="47" t="s">
        <v>23</v>
      </c>
      <c r="C17" s="9" t="s">
        <v>39</v>
      </c>
      <c r="D17" s="10" t="s">
        <v>77</v>
      </c>
      <c r="E17" s="1" t="s">
        <v>11</v>
      </c>
      <c r="F17" s="1">
        <v>8</v>
      </c>
      <c r="G17" s="1">
        <v>0</v>
      </c>
      <c r="H17" s="1">
        <v>8</v>
      </c>
      <c r="I17" s="45">
        <f t="shared" si="0"/>
        <v>1</v>
      </c>
      <c r="J17" s="5">
        <f t="shared" si="1"/>
        <v>100</v>
      </c>
      <c r="K17" s="6">
        <f t="shared" si="2"/>
        <v>800</v>
      </c>
      <c r="L17" s="1">
        <v>8</v>
      </c>
      <c r="M17" s="33">
        <v>4</v>
      </c>
      <c r="N17" s="45">
        <f t="shared" si="3"/>
        <v>1</v>
      </c>
      <c r="O17" s="5">
        <f t="shared" si="4"/>
        <v>50</v>
      </c>
      <c r="P17" s="6">
        <f t="shared" si="5"/>
        <v>50</v>
      </c>
      <c r="Q17" s="1">
        <v>8</v>
      </c>
      <c r="R17" s="1">
        <v>0</v>
      </c>
      <c r="S17" s="5">
        <f t="shared" si="6"/>
        <v>0</v>
      </c>
      <c r="T17" s="6">
        <f t="shared" si="7"/>
        <v>0</v>
      </c>
      <c r="U17" s="11">
        <v>8</v>
      </c>
      <c r="V17" s="1">
        <v>0</v>
      </c>
      <c r="W17" s="5">
        <f t="shared" si="8"/>
        <v>0</v>
      </c>
      <c r="X17" s="5">
        <f t="shared" si="9"/>
        <v>0</v>
      </c>
      <c r="Y17" s="7">
        <f t="shared" si="10"/>
        <v>50</v>
      </c>
      <c r="Z17" s="8">
        <f>IF(E17="a",(H17+M17+R17+V17)/(G17+L17+Q17+U17)*100,IF(E17=2015,(V17/F17)*100,IF(E17=2014,(R17/F17)*100,IF(E17=2013,(M17/F17)*100,IF(E17=2012,(H17/F17)*100,0)))))</f>
        <v>50</v>
      </c>
    </row>
    <row r="18" spans="1:26" ht="192" customHeight="1" x14ac:dyDescent="0.3">
      <c r="A18" s="47"/>
      <c r="B18" s="47"/>
      <c r="C18" s="9" t="s">
        <v>40</v>
      </c>
      <c r="D18" s="10" t="s">
        <v>13</v>
      </c>
      <c r="E18" s="1" t="s">
        <v>11</v>
      </c>
      <c r="F18" s="1">
        <v>1</v>
      </c>
      <c r="G18" s="1">
        <v>0</v>
      </c>
      <c r="H18" s="1">
        <v>0</v>
      </c>
      <c r="I18" s="45">
        <f t="shared" si="0"/>
        <v>0</v>
      </c>
      <c r="J18" s="5" t="str">
        <f t="shared" si="1"/>
        <v>NA</v>
      </c>
      <c r="K18" s="6" t="str">
        <f t="shared" si="2"/>
        <v>NA</v>
      </c>
      <c r="L18" s="1">
        <v>1</v>
      </c>
      <c r="M18" s="33">
        <v>0</v>
      </c>
      <c r="N18" s="45">
        <f t="shared" si="3"/>
        <v>1</v>
      </c>
      <c r="O18" s="5">
        <f t="shared" si="4"/>
        <v>0</v>
      </c>
      <c r="P18" s="6">
        <f t="shared" si="5"/>
        <v>0</v>
      </c>
      <c r="Q18" s="1">
        <v>0</v>
      </c>
      <c r="R18" s="1">
        <v>0</v>
      </c>
      <c r="S18" s="5" t="str">
        <f t="shared" si="6"/>
        <v>NA</v>
      </c>
      <c r="T18" s="6" t="str">
        <f t="shared" si="7"/>
        <v>NA</v>
      </c>
      <c r="U18" s="11">
        <v>0</v>
      </c>
      <c r="V18" s="1">
        <v>0</v>
      </c>
      <c r="W18" s="5" t="str">
        <f t="shared" si="8"/>
        <v>NA</v>
      </c>
      <c r="X18" s="5" t="str">
        <f t="shared" si="9"/>
        <v>NA</v>
      </c>
      <c r="Y18" s="7">
        <f t="shared" si="10"/>
        <v>0</v>
      </c>
      <c r="Z18" s="8">
        <f t="shared" si="11"/>
        <v>0</v>
      </c>
    </row>
    <row r="19" spans="1:26" ht="146.25" x14ac:dyDescent="0.3">
      <c r="A19" s="47"/>
      <c r="B19" s="47"/>
      <c r="C19" s="9" t="s">
        <v>41</v>
      </c>
      <c r="D19" s="10" t="s">
        <v>78</v>
      </c>
      <c r="E19" s="1" t="s">
        <v>11</v>
      </c>
      <c r="F19" s="1">
        <v>1</v>
      </c>
      <c r="G19" s="1">
        <v>1</v>
      </c>
      <c r="H19" s="1">
        <v>0</v>
      </c>
      <c r="I19" s="45">
        <f t="shared" si="0"/>
        <v>1</v>
      </c>
      <c r="J19" s="5">
        <f t="shared" si="1"/>
        <v>0</v>
      </c>
      <c r="K19" s="6">
        <f t="shared" si="2"/>
        <v>0</v>
      </c>
      <c r="L19" s="1">
        <v>1</v>
      </c>
      <c r="M19" s="33">
        <v>0.3</v>
      </c>
      <c r="N19" s="45">
        <f t="shared" si="3"/>
        <v>1</v>
      </c>
      <c r="O19" s="5">
        <f t="shared" si="4"/>
        <v>30</v>
      </c>
      <c r="P19" s="6">
        <f t="shared" si="5"/>
        <v>30</v>
      </c>
      <c r="Q19" s="1">
        <v>1</v>
      </c>
      <c r="R19" s="1">
        <v>0</v>
      </c>
      <c r="S19" s="5">
        <f t="shared" si="6"/>
        <v>0</v>
      </c>
      <c r="T19" s="6">
        <f t="shared" si="7"/>
        <v>0</v>
      </c>
      <c r="U19" s="11">
        <v>1</v>
      </c>
      <c r="V19" s="1">
        <v>0</v>
      </c>
      <c r="W19" s="5">
        <f t="shared" si="8"/>
        <v>0</v>
      </c>
      <c r="X19" s="5">
        <f t="shared" si="9"/>
        <v>0</v>
      </c>
      <c r="Y19" s="7">
        <f t="shared" si="10"/>
        <v>7.5</v>
      </c>
      <c r="Z19" s="8">
        <f>IF(E19="a",(H19+M19+R19+V19)/(G19+L19+Q19+U19)*100,IF(E19=2015,(V19/F19)*100,IF(E19=2014,(R19/F19)*100,IF(E19=2013,(M19/F19)*100,IF(E19=2012,(H19/F19)*100,0)))))</f>
        <v>7.5</v>
      </c>
    </row>
    <row r="20" spans="1:26" ht="183.75" customHeight="1" x14ac:dyDescent="0.3">
      <c r="A20" s="47"/>
      <c r="B20" s="47"/>
      <c r="C20" s="9" t="s">
        <v>42</v>
      </c>
      <c r="D20" s="10" t="s">
        <v>79</v>
      </c>
      <c r="E20" s="1" t="s">
        <v>11</v>
      </c>
      <c r="F20" s="1">
        <v>1</v>
      </c>
      <c r="G20" s="1">
        <v>1</v>
      </c>
      <c r="H20" s="1">
        <v>0.5</v>
      </c>
      <c r="I20" s="45">
        <f t="shared" si="0"/>
        <v>1</v>
      </c>
      <c r="J20" s="5">
        <f t="shared" si="1"/>
        <v>50</v>
      </c>
      <c r="K20" s="6">
        <f t="shared" si="2"/>
        <v>50</v>
      </c>
      <c r="L20" s="1">
        <v>0</v>
      </c>
      <c r="M20" s="33">
        <v>0</v>
      </c>
      <c r="N20" s="45">
        <f t="shared" si="3"/>
        <v>0</v>
      </c>
      <c r="O20" s="5" t="str">
        <f t="shared" si="4"/>
        <v>NA</v>
      </c>
      <c r="P20" s="6" t="str">
        <f t="shared" si="5"/>
        <v>NA</v>
      </c>
      <c r="Q20" s="1">
        <v>1</v>
      </c>
      <c r="R20" s="1">
        <v>0</v>
      </c>
      <c r="S20" s="5">
        <f t="shared" si="6"/>
        <v>0</v>
      </c>
      <c r="T20" s="6">
        <f t="shared" si="7"/>
        <v>0</v>
      </c>
      <c r="U20" s="11">
        <v>1</v>
      </c>
      <c r="V20" s="1">
        <v>0</v>
      </c>
      <c r="W20" s="5">
        <f t="shared" si="8"/>
        <v>0</v>
      </c>
      <c r="X20" s="5">
        <f t="shared" si="9"/>
        <v>0</v>
      </c>
      <c r="Y20" s="7">
        <f t="shared" si="10"/>
        <v>16.666666666666664</v>
      </c>
      <c r="Z20" s="8">
        <f>IF(E20="a",(H20+M20+R20+V20)/(G20+L20+Q20+U20)*100,IF(E20=2015,(V20/F20)*100,IF(E20=2014,(R20/F20)*100,IF(E20=2013,(M20/F20)*100,IF(E20=2012,(H20/F20)*100,0)))))</f>
        <v>16.666666666666664</v>
      </c>
    </row>
    <row r="21" spans="1:26" ht="142.5" customHeight="1" x14ac:dyDescent="0.3">
      <c r="A21" s="47"/>
      <c r="B21" s="47"/>
      <c r="C21" s="9" t="s">
        <v>43</v>
      </c>
      <c r="D21" s="10" t="s">
        <v>80</v>
      </c>
      <c r="E21" s="1" t="s">
        <v>11</v>
      </c>
      <c r="F21" s="1">
        <v>8</v>
      </c>
      <c r="G21" s="1">
        <v>0</v>
      </c>
      <c r="H21" s="1">
        <v>0</v>
      </c>
      <c r="I21" s="45">
        <f t="shared" si="0"/>
        <v>0</v>
      </c>
      <c r="J21" s="5" t="str">
        <f t="shared" si="1"/>
        <v>NA</v>
      </c>
      <c r="K21" s="6" t="str">
        <f t="shared" si="2"/>
        <v>NA</v>
      </c>
      <c r="L21" s="1">
        <v>8</v>
      </c>
      <c r="M21" s="33">
        <v>3</v>
      </c>
      <c r="N21" s="45">
        <f t="shared" si="3"/>
        <v>1</v>
      </c>
      <c r="O21" s="5">
        <f t="shared" si="4"/>
        <v>37.5</v>
      </c>
      <c r="P21" s="6">
        <f t="shared" si="5"/>
        <v>37.5</v>
      </c>
      <c r="Q21" s="1">
        <v>8</v>
      </c>
      <c r="R21" s="1">
        <v>0</v>
      </c>
      <c r="S21" s="5">
        <f t="shared" si="6"/>
        <v>0</v>
      </c>
      <c r="T21" s="6">
        <f t="shared" si="7"/>
        <v>0</v>
      </c>
      <c r="U21" s="11">
        <v>8</v>
      </c>
      <c r="V21" s="1">
        <v>0</v>
      </c>
      <c r="W21" s="5">
        <f t="shared" si="8"/>
        <v>0</v>
      </c>
      <c r="X21" s="5">
        <f t="shared" si="9"/>
        <v>0</v>
      </c>
      <c r="Y21" s="7">
        <f t="shared" si="10"/>
        <v>12.5</v>
      </c>
      <c r="Z21" s="8">
        <f>IF(E21="a",(H21+M21+R21+V21)/(G21+L21+Q21+U21)*100,IF(E21=2015,(V21/F21)*100,IF(E21=2014,(R21/F21)*100,IF(E21=2013,(M21/F21)*100,IF(E21=2012,(H21/F21)*100,0)))))</f>
        <v>12.5</v>
      </c>
    </row>
    <row r="22" spans="1:26" ht="146.25" x14ac:dyDescent="0.3">
      <c r="A22" s="47"/>
      <c r="B22" s="47"/>
      <c r="C22" s="9" t="s">
        <v>44</v>
      </c>
      <c r="D22" s="10" t="s">
        <v>81</v>
      </c>
      <c r="E22" s="1" t="s">
        <v>11</v>
      </c>
      <c r="F22" s="1">
        <v>4</v>
      </c>
      <c r="G22" s="1">
        <v>0</v>
      </c>
      <c r="H22" s="1">
        <v>0</v>
      </c>
      <c r="I22" s="45">
        <f t="shared" si="0"/>
        <v>0</v>
      </c>
      <c r="J22" s="5" t="str">
        <f t="shared" si="1"/>
        <v>NA</v>
      </c>
      <c r="K22" s="6" t="str">
        <f t="shared" si="2"/>
        <v>NA</v>
      </c>
      <c r="L22" s="1">
        <v>2</v>
      </c>
      <c r="M22" s="33">
        <v>0.8</v>
      </c>
      <c r="N22" s="45">
        <f t="shared" si="3"/>
        <v>1</v>
      </c>
      <c r="O22" s="5">
        <f t="shared" si="4"/>
        <v>40</v>
      </c>
      <c r="P22" s="6">
        <f t="shared" si="5"/>
        <v>40</v>
      </c>
      <c r="Q22" s="1">
        <v>1</v>
      </c>
      <c r="R22" s="1">
        <v>0</v>
      </c>
      <c r="S22" s="5">
        <f t="shared" si="6"/>
        <v>0</v>
      </c>
      <c r="T22" s="6">
        <f t="shared" si="7"/>
        <v>0</v>
      </c>
      <c r="U22" s="11">
        <v>1</v>
      </c>
      <c r="V22" s="1">
        <v>0</v>
      </c>
      <c r="W22" s="5">
        <f t="shared" si="8"/>
        <v>0</v>
      </c>
      <c r="X22" s="5">
        <f t="shared" si="9"/>
        <v>0</v>
      </c>
      <c r="Y22" s="7">
        <f t="shared" si="10"/>
        <v>20</v>
      </c>
      <c r="Z22" s="8">
        <f t="shared" si="11"/>
        <v>20</v>
      </c>
    </row>
    <row r="23" spans="1:26" ht="81" customHeight="1" x14ac:dyDescent="0.3">
      <c r="A23" s="47"/>
      <c r="B23" s="47"/>
      <c r="C23" s="9" t="s">
        <v>45</v>
      </c>
      <c r="D23" s="10" t="s">
        <v>82</v>
      </c>
      <c r="E23" s="1" t="s">
        <v>11</v>
      </c>
      <c r="F23" s="1">
        <v>1</v>
      </c>
      <c r="G23" s="1">
        <v>0</v>
      </c>
      <c r="H23" s="1">
        <v>0</v>
      </c>
      <c r="I23" s="45">
        <f t="shared" si="0"/>
        <v>0</v>
      </c>
      <c r="J23" s="5" t="str">
        <f t="shared" si="1"/>
        <v>NA</v>
      </c>
      <c r="K23" s="6" t="str">
        <f t="shared" si="2"/>
        <v>NA</v>
      </c>
      <c r="L23" s="1">
        <v>0</v>
      </c>
      <c r="M23" s="33">
        <v>0</v>
      </c>
      <c r="N23" s="45">
        <f t="shared" si="3"/>
        <v>0</v>
      </c>
      <c r="O23" s="5" t="str">
        <f t="shared" si="4"/>
        <v>NA</v>
      </c>
      <c r="P23" s="6" t="str">
        <f t="shared" si="5"/>
        <v>NA</v>
      </c>
      <c r="Q23" s="1">
        <v>1</v>
      </c>
      <c r="R23" s="1">
        <v>0</v>
      </c>
      <c r="S23" s="5">
        <f t="shared" si="6"/>
        <v>0</v>
      </c>
      <c r="T23" s="6">
        <f t="shared" si="7"/>
        <v>0</v>
      </c>
      <c r="U23" s="11">
        <v>0</v>
      </c>
      <c r="V23" s="1">
        <v>0</v>
      </c>
      <c r="W23" s="5" t="str">
        <f t="shared" si="8"/>
        <v>NA</v>
      </c>
      <c r="X23" s="5" t="str">
        <f t="shared" si="9"/>
        <v>NA</v>
      </c>
      <c r="Y23" s="7">
        <f t="shared" si="10"/>
        <v>0</v>
      </c>
      <c r="Z23" s="8">
        <f t="shared" si="11"/>
        <v>0</v>
      </c>
    </row>
    <row r="24" spans="1:26" ht="45.75" x14ac:dyDescent="0.3">
      <c r="A24" s="47"/>
      <c r="B24" s="47"/>
      <c r="C24" s="9" t="s">
        <v>46</v>
      </c>
      <c r="D24" s="10" t="s">
        <v>83</v>
      </c>
      <c r="E24" s="1" t="s">
        <v>11</v>
      </c>
      <c r="F24" s="1">
        <v>1</v>
      </c>
      <c r="G24" s="1">
        <v>1</v>
      </c>
      <c r="H24" s="1">
        <v>1</v>
      </c>
      <c r="I24" s="45">
        <f t="shared" si="0"/>
        <v>1</v>
      </c>
      <c r="J24" s="5">
        <f t="shared" si="1"/>
        <v>100</v>
      </c>
      <c r="K24" s="6">
        <f t="shared" si="2"/>
        <v>100</v>
      </c>
      <c r="L24" s="1">
        <v>1</v>
      </c>
      <c r="M24" s="33">
        <v>1</v>
      </c>
      <c r="N24" s="45">
        <f t="shared" si="3"/>
        <v>1</v>
      </c>
      <c r="O24" s="5">
        <f t="shared" si="4"/>
        <v>100</v>
      </c>
      <c r="P24" s="6">
        <f t="shared" si="5"/>
        <v>100</v>
      </c>
      <c r="Q24" s="1">
        <v>1</v>
      </c>
      <c r="R24" s="1">
        <v>0</v>
      </c>
      <c r="S24" s="5">
        <f t="shared" si="6"/>
        <v>0</v>
      </c>
      <c r="T24" s="6">
        <f t="shared" si="7"/>
        <v>0</v>
      </c>
      <c r="U24" s="11">
        <v>1</v>
      </c>
      <c r="V24" s="1">
        <v>0</v>
      </c>
      <c r="W24" s="5">
        <f t="shared" si="8"/>
        <v>0</v>
      </c>
      <c r="X24" s="5">
        <f t="shared" si="9"/>
        <v>0</v>
      </c>
      <c r="Y24" s="7">
        <f t="shared" si="10"/>
        <v>50</v>
      </c>
      <c r="Z24" s="8">
        <f>IF(E24="a",(H24+M24+R24+V24)/(G24+L24+Q24+U24)*100,IF(E24=2015,(V24/F24)*100,IF(E24=2014,(R24/F24)*100,IF(E24=2013,(M24/F24)*100,IF(E24=2012,(H24/F24)*100,0)))))</f>
        <v>50</v>
      </c>
    </row>
    <row r="25" spans="1:26" ht="120" customHeight="1" x14ac:dyDescent="0.3">
      <c r="A25" s="47"/>
      <c r="B25" s="47" t="s">
        <v>24</v>
      </c>
      <c r="C25" s="9" t="s">
        <v>47</v>
      </c>
      <c r="D25" s="10" t="s">
        <v>84</v>
      </c>
      <c r="E25" s="1" t="s">
        <v>11</v>
      </c>
      <c r="F25" s="1">
        <v>1</v>
      </c>
      <c r="G25" s="1">
        <v>1</v>
      </c>
      <c r="H25" s="1">
        <v>0</v>
      </c>
      <c r="I25" s="45">
        <f t="shared" si="0"/>
        <v>1</v>
      </c>
      <c r="J25" s="5">
        <f t="shared" si="1"/>
        <v>0</v>
      </c>
      <c r="K25" s="6">
        <f t="shared" si="2"/>
        <v>0</v>
      </c>
      <c r="L25" s="1">
        <v>1</v>
      </c>
      <c r="M25" s="33">
        <v>1</v>
      </c>
      <c r="N25" s="45">
        <f t="shared" si="3"/>
        <v>1</v>
      </c>
      <c r="O25" s="5">
        <f t="shared" si="4"/>
        <v>100</v>
      </c>
      <c r="P25" s="6">
        <f t="shared" si="5"/>
        <v>100</v>
      </c>
      <c r="Q25" s="1">
        <v>1</v>
      </c>
      <c r="R25" s="1">
        <v>0</v>
      </c>
      <c r="S25" s="5">
        <f t="shared" si="6"/>
        <v>0</v>
      </c>
      <c r="T25" s="6">
        <f t="shared" si="7"/>
        <v>0</v>
      </c>
      <c r="U25" s="11">
        <v>0</v>
      </c>
      <c r="V25" s="1">
        <v>0</v>
      </c>
      <c r="W25" s="5" t="str">
        <f t="shared" si="8"/>
        <v>NA</v>
      </c>
      <c r="X25" s="5" t="str">
        <f t="shared" si="9"/>
        <v>NA</v>
      </c>
      <c r="Y25" s="7">
        <f t="shared" si="10"/>
        <v>33.333333333333329</v>
      </c>
      <c r="Z25" s="8">
        <f>IF(E25="a",(H25+M25+R25+V25)/(G25+L25+Q25+U25)*100,IF(E25=2015,(V25/F25)*100,IF(E25=2014,(R25/F25)*100,IF(E25=2013,(M25/F25)*100,IF(E25=2012,(H25/F25)*100,0)))))</f>
        <v>33.333333333333329</v>
      </c>
    </row>
    <row r="26" spans="1:26" ht="129.75" customHeight="1" x14ac:dyDescent="0.3">
      <c r="A26" s="47"/>
      <c r="B26" s="47"/>
      <c r="C26" s="9" t="s">
        <v>48</v>
      </c>
      <c r="D26" s="10" t="s">
        <v>85</v>
      </c>
      <c r="E26" s="1" t="s">
        <v>11</v>
      </c>
      <c r="F26" s="1">
        <v>1</v>
      </c>
      <c r="G26" s="1">
        <v>0</v>
      </c>
      <c r="H26" s="1">
        <v>0.25</v>
      </c>
      <c r="I26" s="45">
        <f t="shared" si="0"/>
        <v>1</v>
      </c>
      <c r="J26" s="5">
        <f t="shared" si="1"/>
        <v>25</v>
      </c>
      <c r="K26" s="6">
        <f t="shared" si="2"/>
        <v>25</v>
      </c>
      <c r="L26" s="1">
        <v>1</v>
      </c>
      <c r="M26" s="33">
        <v>0</v>
      </c>
      <c r="N26" s="45">
        <f t="shared" si="3"/>
        <v>1</v>
      </c>
      <c r="O26" s="5">
        <f t="shared" si="4"/>
        <v>0</v>
      </c>
      <c r="P26" s="6">
        <f t="shared" si="5"/>
        <v>0</v>
      </c>
      <c r="Q26" s="1">
        <v>1</v>
      </c>
      <c r="R26" s="1">
        <v>0</v>
      </c>
      <c r="S26" s="5">
        <f t="shared" si="6"/>
        <v>0</v>
      </c>
      <c r="T26" s="6">
        <f t="shared" si="7"/>
        <v>0</v>
      </c>
      <c r="U26" s="11">
        <v>1</v>
      </c>
      <c r="V26" s="1">
        <v>0</v>
      </c>
      <c r="W26" s="5">
        <f t="shared" si="8"/>
        <v>0</v>
      </c>
      <c r="X26" s="5">
        <f t="shared" si="9"/>
        <v>0</v>
      </c>
      <c r="Y26" s="7">
        <f t="shared" si="10"/>
        <v>8.3333333333333321</v>
      </c>
      <c r="Z26" s="8">
        <f>IF(E26="a",(H26+M26+R26+V26)/(G26+L26+Q26+U26)*100,IF(E26=2015,(V26/F26)*100,IF(E26=2014,(R26/F26)*100,IF(E26=2013,(M26/F26)*100,IF(E26=2012,(H26/F26)*100,0)))))</f>
        <v>8.3333333333333321</v>
      </c>
    </row>
    <row r="27" spans="1:26" ht="105.75" customHeight="1" x14ac:dyDescent="0.3">
      <c r="A27" s="47"/>
      <c r="B27" s="47"/>
      <c r="C27" s="9" t="s">
        <v>49</v>
      </c>
      <c r="D27" s="10" t="s">
        <v>86</v>
      </c>
      <c r="E27" s="1" t="s">
        <v>11</v>
      </c>
      <c r="F27" s="1">
        <v>7</v>
      </c>
      <c r="G27" s="1">
        <v>0</v>
      </c>
      <c r="H27" s="1">
        <v>0</v>
      </c>
      <c r="I27" s="45">
        <f t="shared" si="0"/>
        <v>0</v>
      </c>
      <c r="J27" s="5" t="str">
        <f t="shared" si="1"/>
        <v>NA</v>
      </c>
      <c r="K27" s="6" t="str">
        <f t="shared" si="2"/>
        <v>NA</v>
      </c>
      <c r="L27" s="1">
        <v>2</v>
      </c>
      <c r="M27" s="33">
        <v>0.2</v>
      </c>
      <c r="N27" s="45">
        <f t="shared" si="3"/>
        <v>1</v>
      </c>
      <c r="O27" s="5">
        <f t="shared" si="4"/>
        <v>10</v>
      </c>
      <c r="P27" s="6">
        <f t="shared" si="5"/>
        <v>10</v>
      </c>
      <c r="Q27" s="1">
        <v>3</v>
      </c>
      <c r="R27" s="1">
        <v>0</v>
      </c>
      <c r="S27" s="5">
        <f t="shared" si="6"/>
        <v>0</v>
      </c>
      <c r="T27" s="6">
        <f t="shared" si="7"/>
        <v>0</v>
      </c>
      <c r="U27" s="11">
        <v>2</v>
      </c>
      <c r="V27" s="1">
        <v>0</v>
      </c>
      <c r="W27" s="5">
        <f t="shared" si="8"/>
        <v>0</v>
      </c>
      <c r="X27" s="5">
        <f t="shared" si="9"/>
        <v>0</v>
      </c>
      <c r="Y27" s="7">
        <f t="shared" si="10"/>
        <v>2.8571428571428572</v>
      </c>
      <c r="Z27" s="8">
        <f t="shared" si="11"/>
        <v>2.8571428571428572</v>
      </c>
    </row>
    <row r="28" spans="1:26" ht="114.75" customHeight="1" x14ac:dyDescent="0.3">
      <c r="A28" s="47"/>
      <c r="B28" s="47" t="s">
        <v>25</v>
      </c>
      <c r="C28" s="9" t="s">
        <v>50</v>
      </c>
      <c r="D28" s="10" t="s">
        <v>13</v>
      </c>
      <c r="E28" s="1" t="s">
        <v>11</v>
      </c>
      <c r="F28" s="1">
        <v>2</v>
      </c>
      <c r="G28" s="1">
        <v>0</v>
      </c>
      <c r="H28" s="1">
        <v>0</v>
      </c>
      <c r="I28" s="45">
        <f t="shared" si="0"/>
        <v>0</v>
      </c>
      <c r="J28" s="5" t="str">
        <f t="shared" si="1"/>
        <v>NA</v>
      </c>
      <c r="K28" s="6" t="str">
        <f t="shared" si="2"/>
        <v>NA</v>
      </c>
      <c r="L28" s="1">
        <v>1</v>
      </c>
      <c r="M28" s="33">
        <v>0.3</v>
      </c>
      <c r="N28" s="45">
        <f t="shared" si="3"/>
        <v>1</v>
      </c>
      <c r="O28" s="5">
        <f t="shared" si="4"/>
        <v>30</v>
      </c>
      <c r="P28" s="6">
        <f t="shared" si="5"/>
        <v>30</v>
      </c>
      <c r="Q28" s="1">
        <v>0</v>
      </c>
      <c r="R28" s="1">
        <v>0</v>
      </c>
      <c r="S28" s="5" t="str">
        <f t="shared" si="6"/>
        <v>NA</v>
      </c>
      <c r="T28" s="6" t="str">
        <f t="shared" si="7"/>
        <v>NA</v>
      </c>
      <c r="U28" s="11">
        <v>1</v>
      </c>
      <c r="V28" s="1">
        <v>0</v>
      </c>
      <c r="W28" s="5">
        <f t="shared" si="8"/>
        <v>0</v>
      </c>
      <c r="X28" s="5">
        <f t="shared" si="9"/>
        <v>0</v>
      </c>
      <c r="Y28" s="7">
        <f t="shared" si="10"/>
        <v>15</v>
      </c>
      <c r="Z28" s="8">
        <f t="shared" si="11"/>
        <v>15</v>
      </c>
    </row>
    <row r="29" spans="1:26" ht="85.5" customHeight="1" x14ac:dyDescent="0.3">
      <c r="A29" s="47"/>
      <c r="B29" s="47"/>
      <c r="C29" s="9" t="s">
        <v>51</v>
      </c>
      <c r="D29" s="10" t="s">
        <v>87</v>
      </c>
      <c r="E29" s="1" t="s">
        <v>11</v>
      </c>
      <c r="F29" s="1">
        <v>1</v>
      </c>
      <c r="G29" s="1">
        <v>0</v>
      </c>
      <c r="H29" s="1">
        <v>0</v>
      </c>
      <c r="I29" s="45">
        <f t="shared" si="0"/>
        <v>0</v>
      </c>
      <c r="J29" s="5" t="str">
        <f t="shared" si="1"/>
        <v>NA</v>
      </c>
      <c r="K29" s="6" t="str">
        <f t="shared" si="2"/>
        <v>NA</v>
      </c>
      <c r="L29" s="1">
        <v>1</v>
      </c>
      <c r="M29" s="33">
        <v>0.5</v>
      </c>
      <c r="N29" s="45">
        <f t="shared" si="3"/>
        <v>1</v>
      </c>
      <c r="O29" s="5">
        <f t="shared" si="4"/>
        <v>50</v>
      </c>
      <c r="P29" s="6">
        <f t="shared" si="5"/>
        <v>50</v>
      </c>
      <c r="Q29" s="1">
        <v>1</v>
      </c>
      <c r="R29" s="1">
        <v>0</v>
      </c>
      <c r="S29" s="5">
        <f t="shared" si="6"/>
        <v>0</v>
      </c>
      <c r="T29" s="6">
        <f t="shared" si="7"/>
        <v>0</v>
      </c>
      <c r="U29" s="11">
        <v>1</v>
      </c>
      <c r="V29" s="1">
        <v>0</v>
      </c>
      <c r="W29" s="5">
        <f t="shared" si="8"/>
        <v>0</v>
      </c>
      <c r="X29" s="5">
        <f t="shared" si="9"/>
        <v>0</v>
      </c>
      <c r="Y29" s="7">
        <f t="shared" si="10"/>
        <v>16.666666666666664</v>
      </c>
      <c r="Z29" s="8">
        <f>IF(E29="a",(H29+M29+R29+V29)/(G29+L29+Q29+U29)*100,IF(E29=2015,(V29/F29)*100,IF(E29=2014,(R29/F29)*100,IF(E29=2013,(M29/F29)*100,IF(E29=2012,(H29/F29)*100,0)))))</f>
        <v>16.666666666666664</v>
      </c>
    </row>
    <row r="30" spans="1:26" ht="83.25" customHeight="1" x14ac:dyDescent="0.3">
      <c r="A30" s="47"/>
      <c r="B30" s="47"/>
      <c r="C30" s="9" t="s">
        <v>52</v>
      </c>
      <c r="D30" s="10" t="s">
        <v>88</v>
      </c>
      <c r="E30" s="1" t="s">
        <v>11</v>
      </c>
      <c r="F30" s="1">
        <v>3</v>
      </c>
      <c r="G30" s="1">
        <v>0</v>
      </c>
      <c r="H30" s="1">
        <v>0</v>
      </c>
      <c r="I30" s="45">
        <f t="shared" si="0"/>
        <v>0</v>
      </c>
      <c r="J30" s="5" t="str">
        <f t="shared" si="1"/>
        <v>NA</v>
      </c>
      <c r="K30" s="6" t="str">
        <f t="shared" si="2"/>
        <v>NA</v>
      </c>
      <c r="L30" s="1">
        <v>2</v>
      </c>
      <c r="M30" s="33">
        <v>1</v>
      </c>
      <c r="N30" s="45">
        <f t="shared" si="3"/>
        <v>1</v>
      </c>
      <c r="O30" s="5">
        <f t="shared" si="4"/>
        <v>50</v>
      </c>
      <c r="P30" s="6">
        <f t="shared" si="5"/>
        <v>50</v>
      </c>
      <c r="Q30" s="1">
        <v>1</v>
      </c>
      <c r="R30" s="1">
        <v>0</v>
      </c>
      <c r="S30" s="5">
        <f t="shared" si="6"/>
        <v>0</v>
      </c>
      <c r="T30" s="6">
        <f t="shared" si="7"/>
        <v>0</v>
      </c>
      <c r="U30" s="11">
        <v>0</v>
      </c>
      <c r="V30" s="1">
        <v>0</v>
      </c>
      <c r="W30" s="5" t="str">
        <f t="shared" si="8"/>
        <v>NA</v>
      </c>
      <c r="X30" s="5" t="str">
        <f t="shared" si="9"/>
        <v>NA</v>
      </c>
      <c r="Y30" s="7">
        <f t="shared" si="10"/>
        <v>33.333333333333329</v>
      </c>
      <c r="Z30" s="8">
        <f t="shared" si="11"/>
        <v>33.333333333333329</v>
      </c>
    </row>
    <row r="31" spans="1:26" ht="96.75" customHeight="1" x14ac:dyDescent="0.3">
      <c r="A31" s="47"/>
      <c r="B31" s="47" t="s">
        <v>26</v>
      </c>
      <c r="C31" s="9" t="s">
        <v>53</v>
      </c>
      <c r="D31" s="10" t="s">
        <v>89</v>
      </c>
      <c r="E31" s="1" t="s">
        <v>11</v>
      </c>
      <c r="F31" s="1">
        <v>1</v>
      </c>
      <c r="G31" s="1">
        <v>1</v>
      </c>
      <c r="H31" s="1">
        <v>0.5</v>
      </c>
      <c r="I31" s="45">
        <f t="shared" si="0"/>
        <v>1</v>
      </c>
      <c r="J31" s="5">
        <f t="shared" si="1"/>
        <v>50</v>
      </c>
      <c r="K31" s="6">
        <f t="shared" si="2"/>
        <v>50</v>
      </c>
      <c r="L31" s="1">
        <v>1</v>
      </c>
      <c r="M31" s="33">
        <v>0.5</v>
      </c>
      <c r="N31" s="45">
        <f t="shared" si="3"/>
        <v>1</v>
      </c>
      <c r="O31" s="5">
        <f t="shared" si="4"/>
        <v>50</v>
      </c>
      <c r="P31" s="6">
        <f t="shared" si="5"/>
        <v>50</v>
      </c>
      <c r="Q31" s="1">
        <v>1</v>
      </c>
      <c r="R31" s="1">
        <v>0</v>
      </c>
      <c r="S31" s="5">
        <f t="shared" si="6"/>
        <v>0</v>
      </c>
      <c r="T31" s="6">
        <f t="shared" si="7"/>
        <v>0</v>
      </c>
      <c r="U31" s="11">
        <v>1</v>
      </c>
      <c r="V31" s="1">
        <v>0</v>
      </c>
      <c r="W31" s="5">
        <f t="shared" si="8"/>
        <v>0</v>
      </c>
      <c r="X31" s="5">
        <f t="shared" si="9"/>
        <v>0</v>
      </c>
      <c r="Y31" s="7">
        <f t="shared" si="10"/>
        <v>25</v>
      </c>
      <c r="Z31" s="8">
        <f>IF(E31="a",(H31+M31+R31+V31)/(G31+L31+Q31+U31)*100,IF(E31=2015,(V31/F31)*100,IF(E31=2014,(R31/F31)*100,IF(E31=2013,(M31/F31)*100,IF(E31=2012,(H31/F31)*100,0)))))</f>
        <v>25</v>
      </c>
    </row>
    <row r="32" spans="1:26" ht="102" customHeight="1" x14ac:dyDescent="0.3">
      <c r="A32" s="47"/>
      <c r="B32" s="47"/>
      <c r="C32" s="9" t="s">
        <v>54</v>
      </c>
      <c r="D32" s="10" t="s">
        <v>90</v>
      </c>
      <c r="E32" s="1" t="s">
        <v>11</v>
      </c>
      <c r="F32" s="1">
        <v>1</v>
      </c>
      <c r="G32" s="1">
        <v>0</v>
      </c>
      <c r="H32" s="1">
        <v>0</v>
      </c>
      <c r="I32" s="45">
        <f t="shared" si="0"/>
        <v>0</v>
      </c>
      <c r="J32" s="5" t="str">
        <f t="shared" si="1"/>
        <v>NA</v>
      </c>
      <c r="K32" s="6" t="str">
        <f t="shared" si="2"/>
        <v>NA</v>
      </c>
      <c r="L32" s="1">
        <v>1</v>
      </c>
      <c r="M32" s="33">
        <v>0</v>
      </c>
      <c r="N32" s="45">
        <f t="shared" si="3"/>
        <v>1</v>
      </c>
      <c r="O32" s="5">
        <f t="shared" si="4"/>
        <v>0</v>
      </c>
      <c r="P32" s="6">
        <f t="shared" si="5"/>
        <v>0</v>
      </c>
      <c r="Q32" s="1">
        <v>0</v>
      </c>
      <c r="R32" s="1">
        <v>0</v>
      </c>
      <c r="S32" s="5" t="str">
        <f t="shared" si="6"/>
        <v>NA</v>
      </c>
      <c r="T32" s="6" t="str">
        <f t="shared" si="7"/>
        <v>NA</v>
      </c>
      <c r="U32" s="11">
        <v>0</v>
      </c>
      <c r="V32" s="1">
        <v>0</v>
      </c>
      <c r="W32" s="5" t="str">
        <f t="shared" si="8"/>
        <v>NA</v>
      </c>
      <c r="X32" s="5" t="str">
        <f t="shared" si="9"/>
        <v>NA</v>
      </c>
      <c r="Y32" s="7">
        <f t="shared" si="10"/>
        <v>0</v>
      </c>
      <c r="Z32" s="8">
        <f t="shared" si="11"/>
        <v>0</v>
      </c>
    </row>
    <row r="33" spans="1:27" ht="102" customHeight="1" x14ac:dyDescent="0.3">
      <c r="A33" s="47"/>
      <c r="B33" s="47"/>
      <c r="C33" s="9" t="s">
        <v>55</v>
      </c>
      <c r="D33" s="10" t="s">
        <v>91</v>
      </c>
      <c r="E33" s="1" t="s">
        <v>11</v>
      </c>
      <c r="F33" s="1">
        <v>1</v>
      </c>
      <c r="G33" s="1">
        <v>0</v>
      </c>
      <c r="H33" s="1">
        <v>0</v>
      </c>
      <c r="I33" s="45">
        <f t="shared" si="0"/>
        <v>0</v>
      </c>
      <c r="J33" s="5" t="str">
        <f t="shared" si="1"/>
        <v>NA</v>
      </c>
      <c r="K33" s="6" t="str">
        <f t="shared" si="2"/>
        <v>NA</v>
      </c>
      <c r="L33" s="1">
        <v>0</v>
      </c>
      <c r="M33" s="33">
        <v>0</v>
      </c>
      <c r="N33" s="45">
        <f t="shared" si="3"/>
        <v>0</v>
      </c>
      <c r="O33" s="5" t="str">
        <f t="shared" si="4"/>
        <v>NA</v>
      </c>
      <c r="P33" s="6" t="str">
        <f t="shared" si="5"/>
        <v>NA</v>
      </c>
      <c r="Q33" s="1">
        <v>0</v>
      </c>
      <c r="R33" s="1">
        <v>0</v>
      </c>
      <c r="S33" s="5" t="str">
        <f t="shared" si="6"/>
        <v>NA</v>
      </c>
      <c r="T33" s="6" t="str">
        <f t="shared" si="7"/>
        <v>NA</v>
      </c>
      <c r="U33" s="11">
        <v>1</v>
      </c>
      <c r="V33" s="1">
        <v>0</v>
      </c>
      <c r="W33" s="5">
        <f t="shared" si="8"/>
        <v>0</v>
      </c>
      <c r="X33" s="5">
        <f t="shared" si="9"/>
        <v>0</v>
      </c>
      <c r="Y33" s="7">
        <f t="shared" si="10"/>
        <v>0</v>
      </c>
      <c r="Z33" s="8">
        <f t="shared" si="11"/>
        <v>0</v>
      </c>
    </row>
    <row r="34" spans="1:27" ht="63.75" customHeight="1" x14ac:dyDescent="0.3">
      <c r="A34" s="47" t="s">
        <v>17</v>
      </c>
      <c r="B34" s="47" t="s">
        <v>17</v>
      </c>
      <c r="C34" s="9" t="s">
        <v>56</v>
      </c>
      <c r="D34" s="10" t="s">
        <v>92</v>
      </c>
      <c r="E34" s="1" t="s">
        <v>11</v>
      </c>
      <c r="F34" s="1">
        <v>1</v>
      </c>
      <c r="G34" s="1">
        <v>1</v>
      </c>
      <c r="H34" s="1">
        <v>0</v>
      </c>
      <c r="I34" s="45">
        <f t="shared" si="0"/>
        <v>1</v>
      </c>
      <c r="J34" s="5">
        <f t="shared" si="1"/>
        <v>0</v>
      </c>
      <c r="K34" s="6">
        <f t="shared" si="2"/>
        <v>0</v>
      </c>
      <c r="L34" s="1">
        <v>0</v>
      </c>
      <c r="M34" s="33">
        <v>0.5</v>
      </c>
      <c r="N34" s="45">
        <f t="shared" si="3"/>
        <v>1</v>
      </c>
      <c r="O34" s="5">
        <f t="shared" si="4"/>
        <v>50</v>
      </c>
      <c r="P34" s="6">
        <f t="shared" si="5"/>
        <v>50</v>
      </c>
      <c r="Q34" s="1">
        <v>0</v>
      </c>
      <c r="R34" s="1">
        <v>0</v>
      </c>
      <c r="S34" s="5" t="str">
        <f t="shared" si="6"/>
        <v>NA</v>
      </c>
      <c r="T34" s="6" t="str">
        <f t="shared" si="7"/>
        <v>NA</v>
      </c>
      <c r="U34" s="11">
        <v>0</v>
      </c>
      <c r="V34" s="1">
        <v>0</v>
      </c>
      <c r="W34" s="5" t="str">
        <f t="shared" si="8"/>
        <v>NA</v>
      </c>
      <c r="X34" s="5" t="str">
        <f t="shared" si="9"/>
        <v>NA</v>
      </c>
      <c r="Y34" s="7">
        <f t="shared" si="10"/>
        <v>50</v>
      </c>
      <c r="Z34" s="8">
        <f t="shared" si="11"/>
        <v>50</v>
      </c>
    </row>
    <row r="35" spans="1:27" ht="99.75" customHeight="1" x14ac:dyDescent="0.3">
      <c r="A35" s="47"/>
      <c r="B35" s="47"/>
      <c r="C35" s="9" t="s">
        <v>57</v>
      </c>
      <c r="D35" s="10" t="s">
        <v>93</v>
      </c>
      <c r="E35" s="1" t="s">
        <v>11</v>
      </c>
      <c r="F35" s="1">
        <v>1</v>
      </c>
      <c r="G35" s="1">
        <v>0</v>
      </c>
      <c r="H35" s="1">
        <v>0</v>
      </c>
      <c r="I35" s="45">
        <f t="shared" si="0"/>
        <v>0</v>
      </c>
      <c r="J35" s="5" t="str">
        <f t="shared" si="1"/>
        <v>NA</v>
      </c>
      <c r="K35" s="6" t="str">
        <f t="shared" si="2"/>
        <v>NA</v>
      </c>
      <c r="L35" s="1">
        <v>1</v>
      </c>
      <c r="M35" s="33">
        <v>1</v>
      </c>
      <c r="N35" s="45">
        <f t="shared" si="3"/>
        <v>1</v>
      </c>
      <c r="O35" s="5">
        <f t="shared" si="4"/>
        <v>100</v>
      </c>
      <c r="P35" s="6">
        <f t="shared" si="5"/>
        <v>100</v>
      </c>
      <c r="Q35" s="1">
        <v>1</v>
      </c>
      <c r="R35" s="1">
        <v>0</v>
      </c>
      <c r="S35" s="5">
        <f t="shared" si="6"/>
        <v>0</v>
      </c>
      <c r="T35" s="6">
        <f t="shared" si="7"/>
        <v>0</v>
      </c>
      <c r="U35" s="11">
        <v>1</v>
      </c>
      <c r="V35" s="1">
        <v>0</v>
      </c>
      <c r="W35" s="5">
        <f t="shared" si="8"/>
        <v>0</v>
      </c>
      <c r="X35" s="5">
        <f t="shared" si="9"/>
        <v>0</v>
      </c>
      <c r="Y35" s="7">
        <f t="shared" si="10"/>
        <v>33.333333333333329</v>
      </c>
      <c r="Z35" s="8">
        <f>IF(E35="a",(H35+M35+R35+V35)/(G35+L35+Q35+U35)*100,IF(E35=2015,(V35/F35)*100,IF(E35=2014,(R35/F35)*100,IF(E35=2013,(M35/F35)*100,IF(E35=2012,(H35/F35)*100,0)))))</f>
        <v>33.333333333333329</v>
      </c>
    </row>
    <row r="36" spans="1:27" ht="79.5" customHeight="1" x14ac:dyDescent="0.3">
      <c r="A36" s="47"/>
      <c r="B36" s="47"/>
      <c r="C36" s="9" t="s">
        <v>58</v>
      </c>
      <c r="D36" s="10" t="s">
        <v>12</v>
      </c>
      <c r="E36" s="1" t="s">
        <v>11</v>
      </c>
      <c r="F36" s="1">
        <v>3</v>
      </c>
      <c r="G36" s="1">
        <v>0</v>
      </c>
      <c r="H36" s="1">
        <v>1</v>
      </c>
      <c r="I36" s="45">
        <f t="shared" si="0"/>
        <v>1</v>
      </c>
      <c r="J36" s="5">
        <f t="shared" si="1"/>
        <v>100</v>
      </c>
      <c r="K36" s="6">
        <f t="shared" si="2"/>
        <v>100</v>
      </c>
      <c r="L36" s="1">
        <v>1</v>
      </c>
      <c r="M36" s="33">
        <v>0.5</v>
      </c>
      <c r="N36" s="45">
        <f t="shared" si="3"/>
        <v>1</v>
      </c>
      <c r="O36" s="5">
        <f t="shared" si="4"/>
        <v>50</v>
      </c>
      <c r="P36" s="6">
        <f t="shared" si="5"/>
        <v>50</v>
      </c>
      <c r="Q36" s="1">
        <v>1</v>
      </c>
      <c r="R36" s="1">
        <v>0</v>
      </c>
      <c r="S36" s="5">
        <f t="shared" si="6"/>
        <v>0</v>
      </c>
      <c r="T36" s="6">
        <f t="shared" si="7"/>
        <v>0</v>
      </c>
      <c r="U36" s="11">
        <v>1</v>
      </c>
      <c r="V36" s="1">
        <v>0</v>
      </c>
      <c r="W36" s="5">
        <f t="shared" si="8"/>
        <v>0</v>
      </c>
      <c r="X36" s="5">
        <f t="shared" si="9"/>
        <v>0</v>
      </c>
      <c r="Y36" s="7">
        <f t="shared" si="10"/>
        <v>50</v>
      </c>
      <c r="Z36" s="8">
        <f>IF(E36="a",(H36+M36+R36+V36)/(G36+L36+Q36+U36)*100,IF(E36=2015,(V36/F36)*100,IF(E36=2014,(R36/F36)*100,IF(E36=2013,(M36/F36)*100,IF(E36=2012,(H36/F36)*100,0)))))</f>
        <v>50</v>
      </c>
    </row>
    <row r="37" spans="1:27" ht="59.25" customHeight="1" x14ac:dyDescent="0.3">
      <c r="A37" s="47"/>
      <c r="B37" s="47"/>
      <c r="C37" s="9" t="s">
        <v>59</v>
      </c>
      <c r="D37" s="10" t="s">
        <v>94</v>
      </c>
      <c r="E37" s="1" t="s">
        <v>11</v>
      </c>
      <c r="F37" s="1">
        <v>1</v>
      </c>
      <c r="G37" s="1">
        <v>0</v>
      </c>
      <c r="H37" s="1">
        <v>0</v>
      </c>
      <c r="I37" s="45">
        <f t="shared" si="0"/>
        <v>0</v>
      </c>
      <c r="J37" s="5" t="str">
        <f t="shared" si="1"/>
        <v>NA</v>
      </c>
      <c r="K37" s="6" t="str">
        <f t="shared" si="2"/>
        <v>NA</v>
      </c>
      <c r="L37" s="1">
        <v>0</v>
      </c>
      <c r="M37" s="33">
        <v>0</v>
      </c>
      <c r="N37" s="45">
        <f t="shared" si="3"/>
        <v>0</v>
      </c>
      <c r="O37" s="5" t="str">
        <f t="shared" si="4"/>
        <v>NA</v>
      </c>
      <c r="P37" s="6" t="str">
        <f t="shared" si="5"/>
        <v>NA</v>
      </c>
      <c r="Q37" s="1">
        <v>1</v>
      </c>
      <c r="R37" s="1">
        <v>0</v>
      </c>
      <c r="S37" s="5">
        <f t="shared" si="6"/>
        <v>0</v>
      </c>
      <c r="T37" s="6">
        <f t="shared" si="7"/>
        <v>0</v>
      </c>
      <c r="U37" s="11">
        <v>0</v>
      </c>
      <c r="V37" s="1">
        <v>0</v>
      </c>
      <c r="W37" s="5" t="str">
        <f t="shared" si="8"/>
        <v>NA</v>
      </c>
      <c r="X37" s="5" t="str">
        <f t="shared" si="9"/>
        <v>NA</v>
      </c>
      <c r="Y37" s="7">
        <f t="shared" si="10"/>
        <v>0</v>
      </c>
      <c r="Z37" s="8">
        <f t="shared" si="11"/>
        <v>0</v>
      </c>
    </row>
    <row r="38" spans="1:27" ht="115.5" customHeight="1" x14ac:dyDescent="0.3">
      <c r="A38" s="47"/>
      <c r="B38" s="47"/>
      <c r="C38" s="18" t="s">
        <v>60</v>
      </c>
      <c r="D38" s="23" t="s">
        <v>95</v>
      </c>
      <c r="E38" s="1" t="s">
        <v>11</v>
      </c>
      <c r="F38" s="1">
        <v>2</v>
      </c>
      <c r="G38" s="1">
        <v>0</v>
      </c>
      <c r="H38" s="1">
        <v>0</v>
      </c>
      <c r="I38" s="45">
        <f t="shared" si="0"/>
        <v>0</v>
      </c>
      <c r="J38" s="5" t="str">
        <f t="shared" si="1"/>
        <v>NA</v>
      </c>
      <c r="K38" s="6" t="str">
        <f t="shared" si="2"/>
        <v>NA</v>
      </c>
      <c r="L38" s="1">
        <v>1</v>
      </c>
      <c r="M38" s="33">
        <v>0.5</v>
      </c>
      <c r="N38" s="45">
        <f t="shared" si="3"/>
        <v>1</v>
      </c>
      <c r="O38" s="5">
        <f t="shared" si="4"/>
        <v>50</v>
      </c>
      <c r="P38" s="6">
        <f t="shared" si="5"/>
        <v>50</v>
      </c>
      <c r="Q38" s="1">
        <v>1</v>
      </c>
      <c r="R38" s="1">
        <v>0</v>
      </c>
      <c r="S38" s="5">
        <f t="shared" si="6"/>
        <v>0</v>
      </c>
      <c r="T38" s="6">
        <f t="shared" si="7"/>
        <v>0</v>
      </c>
      <c r="U38" s="11">
        <v>0</v>
      </c>
      <c r="V38" s="1">
        <v>0</v>
      </c>
      <c r="W38" s="5" t="str">
        <f t="shared" si="8"/>
        <v>NA</v>
      </c>
      <c r="X38" s="5" t="str">
        <f t="shared" si="9"/>
        <v>NA</v>
      </c>
      <c r="Y38" s="7">
        <f t="shared" si="10"/>
        <v>25</v>
      </c>
      <c r="Z38" s="8">
        <f t="shared" si="11"/>
        <v>25</v>
      </c>
    </row>
    <row r="39" spans="1:27" ht="108" customHeight="1" x14ac:dyDescent="0.3">
      <c r="A39" s="47" t="s">
        <v>18</v>
      </c>
      <c r="B39" s="47" t="s">
        <v>27</v>
      </c>
      <c r="C39" s="9" t="s">
        <v>61</v>
      </c>
      <c r="D39" s="10" t="s">
        <v>85</v>
      </c>
      <c r="E39" s="1" t="s">
        <v>11</v>
      </c>
      <c r="F39" s="1">
        <v>1</v>
      </c>
      <c r="G39" s="1">
        <v>0</v>
      </c>
      <c r="H39" s="1">
        <v>0</v>
      </c>
      <c r="I39" s="45">
        <f t="shared" si="0"/>
        <v>0</v>
      </c>
      <c r="J39" s="5" t="str">
        <f t="shared" si="1"/>
        <v>NA</v>
      </c>
      <c r="K39" s="6" t="str">
        <f t="shared" si="2"/>
        <v>NA</v>
      </c>
      <c r="L39" s="1">
        <v>1</v>
      </c>
      <c r="M39" s="33">
        <v>0.8</v>
      </c>
      <c r="N39" s="45">
        <f t="shared" si="3"/>
        <v>1</v>
      </c>
      <c r="O39" s="5">
        <f t="shared" si="4"/>
        <v>80</v>
      </c>
      <c r="P39" s="6">
        <f t="shared" si="5"/>
        <v>80</v>
      </c>
      <c r="Q39" s="1">
        <v>0</v>
      </c>
      <c r="R39" s="1">
        <v>0</v>
      </c>
      <c r="S39" s="5" t="str">
        <f t="shared" si="6"/>
        <v>NA</v>
      </c>
      <c r="T39" s="6" t="str">
        <f t="shared" si="7"/>
        <v>NA</v>
      </c>
      <c r="U39" s="24">
        <v>0</v>
      </c>
      <c r="V39" s="1">
        <v>0</v>
      </c>
      <c r="W39" s="5" t="str">
        <f t="shared" si="8"/>
        <v>NA</v>
      </c>
      <c r="X39" s="5" t="str">
        <f t="shared" si="9"/>
        <v>NA</v>
      </c>
      <c r="Y39" s="7">
        <f t="shared" si="10"/>
        <v>80</v>
      </c>
      <c r="Z39" s="8">
        <f t="shared" si="11"/>
        <v>80</v>
      </c>
    </row>
    <row r="40" spans="1:27" ht="135.75" customHeight="1" x14ac:dyDescent="0.3">
      <c r="A40" s="47"/>
      <c r="B40" s="47"/>
      <c r="C40" s="9" t="s">
        <v>62</v>
      </c>
      <c r="D40" s="10" t="s">
        <v>96</v>
      </c>
      <c r="E40" s="1" t="s">
        <v>11</v>
      </c>
      <c r="F40" s="1">
        <v>1</v>
      </c>
      <c r="G40" s="1">
        <v>0</v>
      </c>
      <c r="H40" s="1">
        <v>0</v>
      </c>
      <c r="I40" s="45">
        <f t="shared" si="0"/>
        <v>0</v>
      </c>
      <c r="J40" s="5" t="str">
        <f t="shared" si="1"/>
        <v>NA</v>
      </c>
      <c r="K40" s="6" t="str">
        <f t="shared" si="2"/>
        <v>NA</v>
      </c>
      <c r="L40" s="1">
        <v>1</v>
      </c>
      <c r="M40" s="33">
        <v>0.6</v>
      </c>
      <c r="N40" s="45">
        <f t="shared" si="3"/>
        <v>1</v>
      </c>
      <c r="O40" s="5">
        <f t="shared" si="4"/>
        <v>60</v>
      </c>
      <c r="P40" s="6">
        <f t="shared" si="5"/>
        <v>60</v>
      </c>
      <c r="Q40" s="1">
        <v>1</v>
      </c>
      <c r="R40" s="1">
        <v>0</v>
      </c>
      <c r="S40" s="5">
        <f t="shared" si="6"/>
        <v>0</v>
      </c>
      <c r="T40" s="6">
        <f t="shared" si="7"/>
        <v>0</v>
      </c>
      <c r="U40" s="11">
        <v>1</v>
      </c>
      <c r="V40" s="1">
        <v>0</v>
      </c>
      <c r="W40" s="5">
        <f t="shared" si="8"/>
        <v>0</v>
      </c>
      <c r="X40" s="5">
        <f t="shared" si="9"/>
        <v>0</v>
      </c>
      <c r="Y40" s="7">
        <f t="shared" si="10"/>
        <v>25</v>
      </c>
      <c r="Z40" s="8">
        <v>25</v>
      </c>
    </row>
    <row r="41" spans="1:27" ht="89.25" customHeight="1" x14ac:dyDescent="0.3">
      <c r="A41" s="47"/>
      <c r="B41" s="47"/>
      <c r="C41" s="9" t="s">
        <v>63</v>
      </c>
      <c r="D41" s="10" t="s">
        <v>97</v>
      </c>
      <c r="E41" s="1" t="s">
        <v>11</v>
      </c>
      <c r="F41" s="1">
        <v>2</v>
      </c>
      <c r="G41" s="1">
        <v>0</v>
      </c>
      <c r="H41" s="1">
        <v>0</v>
      </c>
      <c r="I41" s="45">
        <f t="shared" si="0"/>
        <v>0</v>
      </c>
      <c r="J41" s="5" t="str">
        <f t="shared" si="1"/>
        <v>NA</v>
      </c>
      <c r="K41" s="6" t="str">
        <f t="shared" si="2"/>
        <v>NA</v>
      </c>
      <c r="L41" s="1">
        <v>1</v>
      </c>
      <c r="M41" s="33">
        <v>0.5</v>
      </c>
      <c r="N41" s="45">
        <f t="shared" si="3"/>
        <v>1</v>
      </c>
      <c r="O41" s="5">
        <f t="shared" si="4"/>
        <v>50</v>
      </c>
      <c r="P41" s="6">
        <f t="shared" si="5"/>
        <v>50</v>
      </c>
      <c r="Q41" s="1">
        <v>1</v>
      </c>
      <c r="R41" s="1">
        <v>0</v>
      </c>
      <c r="S41" s="5">
        <f t="shared" si="6"/>
        <v>0</v>
      </c>
      <c r="T41" s="6">
        <f t="shared" si="7"/>
        <v>0</v>
      </c>
      <c r="U41" s="11">
        <v>0</v>
      </c>
      <c r="V41" s="1">
        <v>0</v>
      </c>
      <c r="W41" s="5" t="str">
        <f t="shared" si="8"/>
        <v>NA</v>
      </c>
      <c r="X41" s="5" t="str">
        <f t="shared" si="9"/>
        <v>NA</v>
      </c>
      <c r="Y41" s="7">
        <f t="shared" si="10"/>
        <v>25</v>
      </c>
      <c r="Z41" s="8">
        <f t="shared" si="11"/>
        <v>25</v>
      </c>
    </row>
    <row r="42" spans="1:27" ht="83.25" customHeight="1" x14ac:dyDescent="0.3">
      <c r="A42" s="47"/>
      <c r="B42" s="47"/>
      <c r="C42" s="9" t="s">
        <v>64</v>
      </c>
      <c r="D42" s="10" t="s">
        <v>98</v>
      </c>
      <c r="E42" s="1" t="s">
        <v>11</v>
      </c>
      <c r="F42" s="1">
        <v>1</v>
      </c>
      <c r="G42" s="1">
        <v>0</v>
      </c>
      <c r="H42" s="1">
        <v>0</v>
      </c>
      <c r="I42" s="45">
        <f t="shared" si="0"/>
        <v>0</v>
      </c>
      <c r="J42" s="5" t="str">
        <f t="shared" si="1"/>
        <v>NA</v>
      </c>
      <c r="K42" s="6" t="str">
        <f t="shared" si="2"/>
        <v>NA</v>
      </c>
      <c r="L42" s="1">
        <v>1</v>
      </c>
      <c r="M42" s="33">
        <v>0.1</v>
      </c>
      <c r="N42" s="45">
        <f t="shared" si="3"/>
        <v>1</v>
      </c>
      <c r="O42" s="5">
        <f t="shared" si="4"/>
        <v>10</v>
      </c>
      <c r="P42" s="6">
        <f t="shared" si="5"/>
        <v>10</v>
      </c>
      <c r="Q42" s="1">
        <v>0</v>
      </c>
      <c r="R42" s="1">
        <v>0</v>
      </c>
      <c r="S42" s="5" t="str">
        <f t="shared" si="6"/>
        <v>NA</v>
      </c>
      <c r="T42" s="6" t="str">
        <f t="shared" si="7"/>
        <v>NA</v>
      </c>
      <c r="U42" s="11">
        <v>0</v>
      </c>
      <c r="V42" s="1">
        <v>0</v>
      </c>
      <c r="W42" s="5" t="str">
        <f t="shared" si="8"/>
        <v>NA</v>
      </c>
      <c r="X42" s="5" t="str">
        <f t="shared" si="9"/>
        <v>NA</v>
      </c>
      <c r="Y42" s="7">
        <f t="shared" si="10"/>
        <v>10</v>
      </c>
      <c r="Z42" s="8">
        <f t="shared" si="11"/>
        <v>10</v>
      </c>
    </row>
    <row r="43" spans="1:27" ht="78" customHeight="1" x14ac:dyDescent="0.3">
      <c r="A43" s="47"/>
      <c r="B43" s="47"/>
      <c r="C43" s="9" t="s">
        <v>65</v>
      </c>
      <c r="D43" s="10" t="s">
        <v>14</v>
      </c>
      <c r="E43" s="1" t="s">
        <v>11</v>
      </c>
      <c r="F43" s="1">
        <v>1</v>
      </c>
      <c r="G43" s="1">
        <v>0</v>
      </c>
      <c r="H43" s="1">
        <v>0</v>
      </c>
      <c r="I43" s="45">
        <f t="shared" si="0"/>
        <v>0</v>
      </c>
      <c r="J43" s="5" t="str">
        <f t="shared" si="1"/>
        <v>NA</v>
      </c>
      <c r="K43" s="6" t="str">
        <f t="shared" si="2"/>
        <v>NA</v>
      </c>
      <c r="L43" s="1">
        <v>1</v>
      </c>
      <c r="M43" s="33">
        <v>0.2</v>
      </c>
      <c r="N43" s="45">
        <f t="shared" si="3"/>
        <v>1</v>
      </c>
      <c r="O43" s="5">
        <f t="shared" si="4"/>
        <v>20</v>
      </c>
      <c r="P43" s="6">
        <f t="shared" si="5"/>
        <v>20</v>
      </c>
      <c r="Q43" s="1">
        <v>0</v>
      </c>
      <c r="R43" s="1">
        <v>0</v>
      </c>
      <c r="S43" s="5" t="str">
        <f t="shared" si="6"/>
        <v>NA</v>
      </c>
      <c r="T43" s="6" t="str">
        <f t="shared" si="7"/>
        <v>NA</v>
      </c>
      <c r="U43" s="11">
        <v>0</v>
      </c>
      <c r="V43" s="1">
        <v>0</v>
      </c>
      <c r="W43" s="5" t="str">
        <f t="shared" si="8"/>
        <v>NA</v>
      </c>
      <c r="X43" s="5" t="str">
        <f t="shared" si="9"/>
        <v>NA</v>
      </c>
      <c r="Y43" s="7">
        <f t="shared" si="10"/>
        <v>20</v>
      </c>
      <c r="Z43" s="8">
        <f t="shared" si="11"/>
        <v>20</v>
      </c>
    </row>
    <row r="44" spans="1:27" ht="45.75" x14ac:dyDescent="0.3">
      <c r="A44" s="47" t="s">
        <v>19</v>
      </c>
      <c r="B44" s="47" t="s">
        <v>28</v>
      </c>
      <c r="C44" s="18" t="s">
        <v>66</v>
      </c>
      <c r="D44" s="10" t="s">
        <v>99</v>
      </c>
      <c r="E44" s="1" t="s">
        <v>11</v>
      </c>
      <c r="F44" s="1">
        <v>1</v>
      </c>
      <c r="G44" s="1">
        <v>0</v>
      </c>
      <c r="H44" s="1">
        <v>0</v>
      </c>
      <c r="I44" s="45">
        <f t="shared" si="0"/>
        <v>0</v>
      </c>
      <c r="J44" s="5" t="str">
        <f t="shared" si="1"/>
        <v>NA</v>
      </c>
      <c r="K44" s="6" t="str">
        <f t="shared" si="2"/>
        <v>NA</v>
      </c>
      <c r="L44" s="1">
        <v>1</v>
      </c>
      <c r="M44" s="33">
        <v>0</v>
      </c>
      <c r="N44" s="45">
        <f t="shared" si="3"/>
        <v>1</v>
      </c>
      <c r="O44" s="5">
        <f t="shared" si="4"/>
        <v>0</v>
      </c>
      <c r="P44" s="6">
        <f t="shared" si="5"/>
        <v>0</v>
      </c>
      <c r="Q44" s="1">
        <v>0</v>
      </c>
      <c r="R44" s="1">
        <v>0</v>
      </c>
      <c r="S44" s="5" t="str">
        <f t="shared" si="6"/>
        <v>NA</v>
      </c>
      <c r="T44" s="6" t="str">
        <f t="shared" si="7"/>
        <v>NA</v>
      </c>
      <c r="U44" s="11">
        <v>0</v>
      </c>
      <c r="V44" s="1">
        <v>0</v>
      </c>
      <c r="W44" s="5" t="str">
        <f t="shared" si="8"/>
        <v>NA</v>
      </c>
      <c r="X44" s="5" t="str">
        <f t="shared" si="9"/>
        <v>NA</v>
      </c>
      <c r="Y44" s="7">
        <f t="shared" si="10"/>
        <v>0</v>
      </c>
      <c r="Z44" s="8">
        <f t="shared" si="11"/>
        <v>0</v>
      </c>
    </row>
    <row r="45" spans="1:27" ht="57" customHeight="1" x14ac:dyDescent="0.3">
      <c r="A45" s="47"/>
      <c r="B45" s="47"/>
      <c r="C45" s="18" t="s">
        <v>67</v>
      </c>
      <c r="D45" s="10" t="s">
        <v>100</v>
      </c>
      <c r="E45" s="1" t="s">
        <v>11</v>
      </c>
      <c r="F45" s="1">
        <v>1</v>
      </c>
      <c r="G45" s="1">
        <v>1</v>
      </c>
      <c r="H45" s="1">
        <v>0.5</v>
      </c>
      <c r="I45" s="45">
        <f t="shared" si="0"/>
        <v>1</v>
      </c>
      <c r="J45" s="5">
        <f t="shared" si="1"/>
        <v>50</v>
      </c>
      <c r="K45" s="6">
        <f t="shared" si="2"/>
        <v>50</v>
      </c>
      <c r="L45" s="1">
        <v>1</v>
      </c>
      <c r="M45" s="33">
        <v>0.7</v>
      </c>
      <c r="N45" s="45">
        <f t="shared" si="3"/>
        <v>1</v>
      </c>
      <c r="O45" s="5">
        <f t="shared" si="4"/>
        <v>70</v>
      </c>
      <c r="P45" s="6">
        <f t="shared" si="5"/>
        <v>70</v>
      </c>
      <c r="Q45" s="1">
        <v>1</v>
      </c>
      <c r="R45" s="1">
        <v>0</v>
      </c>
      <c r="S45" s="5">
        <f t="shared" si="6"/>
        <v>0</v>
      </c>
      <c r="T45" s="6">
        <f t="shared" si="7"/>
        <v>0</v>
      </c>
      <c r="U45" s="11">
        <v>1</v>
      </c>
      <c r="V45" s="1">
        <v>0</v>
      </c>
      <c r="W45" s="5">
        <f t="shared" si="8"/>
        <v>0</v>
      </c>
      <c r="X45" s="5">
        <f t="shared" si="9"/>
        <v>0</v>
      </c>
      <c r="Y45" s="7">
        <f t="shared" si="10"/>
        <v>25</v>
      </c>
      <c r="Z45" s="8">
        <v>25</v>
      </c>
    </row>
    <row r="46" spans="1:27" ht="78.75" customHeight="1" x14ac:dyDescent="0.3">
      <c r="A46" s="47"/>
      <c r="B46" s="47"/>
      <c r="C46" s="18" t="s">
        <v>68</v>
      </c>
      <c r="D46" s="10" t="s">
        <v>101</v>
      </c>
      <c r="E46" s="1" t="s">
        <v>11</v>
      </c>
      <c r="F46" s="1">
        <v>2</v>
      </c>
      <c r="G46" s="1">
        <v>1</v>
      </c>
      <c r="H46" s="1">
        <v>1</v>
      </c>
      <c r="I46" s="45">
        <f t="shared" si="0"/>
        <v>1</v>
      </c>
      <c r="J46" s="5">
        <f t="shared" si="1"/>
        <v>100</v>
      </c>
      <c r="K46" s="6">
        <f t="shared" si="2"/>
        <v>100</v>
      </c>
      <c r="L46" s="1">
        <v>1</v>
      </c>
      <c r="M46" s="33">
        <v>1</v>
      </c>
      <c r="N46" s="45">
        <f t="shared" si="3"/>
        <v>1</v>
      </c>
      <c r="O46" s="5">
        <f t="shared" si="4"/>
        <v>100</v>
      </c>
      <c r="P46" s="6">
        <f t="shared" si="5"/>
        <v>100</v>
      </c>
      <c r="Q46" s="1">
        <v>0</v>
      </c>
      <c r="R46" s="1">
        <v>0</v>
      </c>
      <c r="S46" s="5" t="str">
        <f t="shared" si="6"/>
        <v>NA</v>
      </c>
      <c r="T46" s="6" t="str">
        <f t="shared" si="7"/>
        <v>NA</v>
      </c>
      <c r="U46" s="11">
        <v>0</v>
      </c>
      <c r="V46" s="1">
        <v>0</v>
      </c>
      <c r="W46" s="5" t="str">
        <f t="shared" si="8"/>
        <v>NA</v>
      </c>
      <c r="X46" s="5" t="str">
        <f t="shared" si="9"/>
        <v>NA</v>
      </c>
      <c r="Y46" s="7">
        <f t="shared" si="10"/>
        <v>100</v>
      </c>
      <c r="Z46" s="8">
        <f t="shared" si="11"/>
        <v>100</v>
      </c>
    </row>
    <row r="47" spans="1:27" ht="45.75" x14ac:dyDescent="0.3">
      <c r="A47" s="54" t="s">
        <v>102</v>
      </c>
      <c r="B47" s="54" t="s">
        <v>103</v>
      </c>
      <c r="C47" s="9" t="s">
        <v>104</v>
      </c>
      <c r="D47" s="10" t="s">
        <v>105</v>
      </c>
      <c r="E47" s="15" t="s">
        <v>11</v>
      </c>
      <c r="F47" s="1">
        <v>3</v>
      </c>
      <c r="G47" s="1">
        <v>2</v>
      </c>
      <c r="H47" s="1">
        <v>0</v>
      </c>
      <c r="I47" s="45">
        <f t="shared" si="0"/>
        <v>1</v>
      </c>
      <c r="J47" s="5">
        <f t="shared" si="1"/>
        <v>0</v>
      </c>
      <c r="K47" s="6">
        <f t="shared" si="2"/>
        <v>0</v>
      </c>
      <c r="L47" s="1">
        <v>3</v>
      </c>
      <c r="M47" s="33">
        <v>3</v>
      </c>
      <c r="N47" s="45">
        <f t="shared" si="3"/>
        <v>1</v>
      </c>
      <c r="O47" s="5">
        <f t="shared" si="4"/>
        <v>100</v>
      </c>
      <c r="P47" s="6">
        <f t="shared" si="5"/>
        <v>100</v>
      </c>
      <c r="Q47" s="1">
        <v>3</v>
      </c>
      <c r="R47" s="1">
        <v>0</v>
      </c>
      <c r="S47" s="5">
        <f t="shared" si="6"/>
        <v>0</v>
      </c>
      <c r="T47" s="6">
        <f t="shared" si="7"/>
        <v>0</v>
      </c>
      <c r="U47" s="1">
        <v>3</v>
      </c>
      <c r="V47" s="1">
        <v>0</v>
      </c>
      <c r="W47" s="5">
        <f t="shared" si="8"/>
        <v>0</v>
      </c>
      <c r="X47" s="6">
        <f t="shared" si="9"/>
        <v>0</v>
      </c>
      <c r="Y47" s="7">
        <f t="shared" si="10"/>
        <v>100</v>
      </c>
      <c r="Z47" s="8">
        <f t="shared" si="11"/>
        <v>100</v>
      </c>
      <c r="AA47" s="12" t="s">
        <v>164</v>
      </c>
    </row>
    <row r="48" spans="1:27" ht="57.75" customHeight="1" x14ac:dyDescent="0.3">
      <c r="A48" s="65"/>
      <c r="B48" s="65"/>
      <c r="C48" s="9" t="s">
        <v>106</v>
      </c>
      <c r="D48" s="10" t="s">
        <v>107</v>
      </c>
      <c r="E48" s="15" t="s">
        <v>11</v>
      </c>
      <c r="F48" s="1">
        <v>1</v>
      </c>
      <c r="G48" s="1">
        <v>1</v>
      </c>
      <c r="H48" s="1">
        <v>0</v>
      </c>
      <c r="I48" s="45">
        <f t="shared" si="0"/>
        <v>1</v>
      </c>
      <c r="J48" s="5">
        <f t="shared" si="1"/>
        <v>0</v>
      </c>
      <c r="K48" s="6">
        <f t="shared" si="2"/>
        <v>0</v>
      </c>
      <c r="L48" s="1">
        <v>1</v>
      </c>
      <c r="M48" s="33">
        <v>1</v>
      </c>
      <c r="N48" s="45">
        <f t="shared" si="3"/>
        <v>1</v>
      </c>
      <c r="O48" s="5">
        <f t="shared" si="4"/>
        <v>100</v>
      </c>
      <c r="P48" s="6">
        <f t="shared" si="5"/>
        <v>100</v>
      </c>
      <c r="Q48" s="1">
        <v>1</v>
      </c>
      <c r="R48" s="1">
        <v>0</v>
      </c>
      <c r="S48" s="5">
        <f t="shared" si="6"/>
        <v>0</v>
      </c>
      <c r="T48" s="6">
        <f t="shared" si="7"/>
        <v>0</v>
      </c>
      <c r="U48" s="1">
        <v>1</v>
      </c>
      <c r="V48" s="1">
        <v>0</v>
      </c>
      <c r="W48" s="5">
        <f t="shared" si="8"/>
        <v>0</v>
      </c>
      <c r="X48" s="6">
        <f t="shared" si="9"/>
        <v>0</v>
      </c>
      <c r="Y48" s="7">
        <f t="shared" si="10"/>
        <v>100</v>
      </c>
      <c r="Z48" s="8">
        <f t="shared" si="11"/>
        <v>100</v>
      </c>
      <c r="AA48" s="12" t="s">
        <v>164</v>
      </c>
    </row>
    <row r="49" spans="1:27" ht="68.25" customHeight="1" x14ac:dyDescent="0.3">
      <c r="A49" s="65"/>
      <c r="B49" s="65"/>
      <c r="C49" s="9" t="s">
        <v>108</v>
      </c>
      <c r="D49" s="10" t="s">
        <v>109</v>
      </c>
      <c r="E49" s="15" t="s">
        <v>11</v>
      </c>
      <c r="F49" s="1">
        <v>6</v>
      </c>
      <c r="G49" s="1">
        <v>2</v>
      </c>
      <c r="H49" s="1">
        <v>0</v>
      </c>
      <c r="I49" s="45">
        <f t="shared" si="0"/>
        <v>1</v>
      </c>
      <c r="J49" s="5">
        <f t="shared" si="1"/>
        <v>0</v>
      </c>
      <c r="K49" s="6">
        <f t="shared" si="2"/>
        <v>0</v>
      </c>
      <c r="L49" s="1">
        <v>1</v>
      </c>
      <c r="M49" s="33">
        <v>0</v>
      </c>
      <c r="N49" s="45">
        <f t="shared" si="3"/>
        <v>1</v>
      </c>
      <c r="O49" s="5">
        <f t="shared" si="4"/>
        <v>0</v>
      </c>
      <c r="P49" s="6">
        <f t="shared" si="5"/>
        <v>0</v>
      </c>
      <c r="Q49" s="1">
        <v>1</v>
      </c>
      <c r="R49" s="1">
        <v>0</v>
      </c>
      <c r="S49" s="5">
        <f t="shared" si="6"/>
        <v>0</v>
      </c>
      <c r="T49" s="6">
        <f t="shared" si="7"/>
        <v>0</v>
      </c>
      <c r="U49" s="1">
        <v>2</v>
      </c>
      <c r="V49" s="1">
        <v>0</v>
      </c>
      <c r="W49" s="5">
        <f t="shared" si="8"/>
        <v>0</v>
      </c>
      <c r="X49" s="6">
        <f t="shared" si="9"/>
        <v>0</v>
      </c>
      <c r="Y49" s="7">
        <f t="shared" si="10"/>
        <v>0</v>
      </c>
      <c r="Z49" s="8">
        <f t="shared" si="11"/>
        <v>0</v>
      </c>
      <c r="AA49" s="12" t="s">
        <v>164</v>
      </c>
    </row>
    <row r="50" spans="1:27" ht="70.5" customHeight="1" x14ac:dyDescent="0.3">
      <c r="A50" s="65"/>
      <c r="B50" s="65"/>
      <c r="C50" s="9" t="s">
        <v>110</v>
      </c>
      <c r="D50" s="10" t="s">
        <v>13</v>
      </c>
      <c r="E50" s="15" t="s">
        <v>11</v>
      </c>
      <c r="F50" s="1">
        <v>4</v>
      </c>
      <c r="G50" s="1">
        <v>1</v>
      </c>
      <c r="H50" s="1">
        <v>0</v>
      </c>
      <c r="I50" s="45">
        <f t="shared" si="0"/>
        <v>1</v>
      </c>
      <c r="J50" s="5">
        <f t="shared" si="1"/>
        <v>0</v>
      </c>
      <c r="K50" s="6">
        <f t="shared" si="2"/>
        <v>0</v>
      </c>
      <c r="L50" s="1">
        <v>1</v>
      </c>
      <c r="M50" s="33">
        <v>0.5</v>
      </c>
      <c r="N50" s="45">
        <f t="shared" si="3"/>
        <v>1</v>
      </c>
      <c r="O50" s="5">
        <f t="shared" si="4"/>
        <v>50</v>
      </c>
      <c r="P50" s="6">
        <f t="shared" si="5"/>
        <v>50</v>
      </c>
      <c r="Q50" s="1">
        <v>1</v>
      </c>
      <c r="R50" s="1">
        <v>0</v>
      </c>
      <c r="S50" s="5">
        <f t="shared" si="6"/>
        <v>0</v>
      </c>
      <c r="T50" s="6">
        <f t="shared" si="7"/>
        <v>0</v>
      </c>
      <c r="U50" s="1">
        <v>1</v>
      </c>
      <c r="V50" s="1">
        <v>0</v>
      </c>
      <c r="W50" s="5">
        <f t="shared" si="8"/>
        <v>0</v>
      </c>
      <c r="X50" s="6">
        <f t="shared" si="9"/>
        <v>0</v>
      </c>
      <c r="Y50" s="7">
        <f t="shared" si="10"/>
        <v>12.5</v>
      </c>
      <c r="Z50" s="8">
        <f t="shared" si="11"/>
        <v>12.5</v>
      </c>
      <c r="AA50" s="12" t="s">
        <v>164</v>
      </c>
    </row>
    <row r="51" spans="1:27" ht="52.5" customHeight="1" x14ac:dyDescent="0.3">
      <c r="A51" s="65"/>
      <c r="B51" s="65"/>
      <c r="C51" s="9" t="s">
        <v>111</v>
      </c>
      <c r="D51" s="10" t="s">
        <v>13</v>
      </c>
      <c r="E51" s="15" t="s">
        <v>11</v>
      </c>
      <c r="F51" s="1">
        <v>3</v>
      </c>
      <c r="G51" s="1">
        <v>0</v>
      </c>
      <c r="H51" s="1">
        <v>0</v>
      </c>
      <c r="I51" s="45">
        <f t="shared" si="0"/>
        <v>0</v>
      </c>
      <c r="J51" s="5" t="str">
        <f t="shared" si="1"/>
        <v>NA</v>
      </c>
      <c r="K51" s="6" t="str">
        <f t="shared" si="2"/>
        <v>NA</v>
      </c>
      <c r="L51" s="1">
        <v>1</v>
      </c>
      <c r="M51" s="33">
        <v>0.5</v>
      </c>
      <c r="N51" s="45">
        <f t="shared" si="3"/>
        <v>1</v>
      </c>
      <c r="O51" s="5">
        <f t="shared" si="4"/>
        <v>50</v>
      </c>
      <c r="P51" s="6">
        <f t="shared" si="5"/>
        <v>50</v>
      </c>
      <c r="Q51" s="1">
        <v>1</v>
      </c>
      <c r="R51" s="1">
        <v>0</v>
      </c>
      <c r="S51" s="5">
        <f t="shared" si="6"/>
        <v>0</v>
      </c>
      <c r="T51" s="6">
        <f t="shared" si="7"/>
        <v>0</v>
      </c>
      <c r="U51" s="1">
        <v>1</v>
      </c>
      <c r="V51" s="1">
        <v>0</v>
      </c>
      <c r="W51" s="5">
        <f t="shared" si="8"/>
        <v>0</v>
      </c>
      <c r="X51" s="6">
        <f t="shared" si="9"/>
        <v>0</v>
      </c>
      <c r="Y51" s="7">
        <f t="shared" si="10"/>
        <v>16.666666666666664</v>
      </c>
      <c r="Z51" s="8">
        <f t="shared" si="11"/>
        <v>16.666666666666664</v>
      </c>
      <c r="AA51" s="12" t="s">
        <v>164</v>
      </c>
    </row>
    <row r="52" spans="1:27" ht="54" customHeight="1" x14ac:dyDescent="0.3">
      <c r="A52" s="65"/>
      <c r="B52" s="65"/>
      <c r="C52" s="9" t="s">
        <v>112</v>
      </c>
      <c r="D52" s="10" t="s">
        <v>113</v>
      </c>
      <c r="E52" s="15" t="s">
        <v>11</v>
      </c>
      <c r="F52" s="1">
        <v>4</v>
      </c>
      <c r="G52" s="1">
        <v>0</v>
      </c>
      <c r="H52" s="1">
        <v>0</v>
      </c>
      <c r="I52" s="45">
        <f t="shared" si="0"/>
        <v>0</v>
      </c>
      <c r="J52" s="5" t="str">
        <f t="shared" si="1"/>
        <v>NA</v>
      </c>
      <c r="K52" s="6" t="str">
        <f t="shared" si="2"/>
        <v>NA</v>
      </c>
      <c r="L52" s="1">
        <v>1</v>
      </c>
      <c r="M52" s="33">
        <v>0.5</v>
      </c>
      <c r="N52" s="45">
        <f t="shared" si="3"/>
        <v>1</v>
      </c>
      <c r="O52" s="5">
        <f t="shared" si="4"/>
        <v>50</v>
      </c>
      <c r="P52" s="6">
        <f t="shared" si="5"/>
        <v>50</v>
      </c>
      <c r="Q52" s="1">
        <v>2</v>
      </c>
      <c r="R52" s="1">
        <v>0</v>
      </c>
      <c r="S52" s="5">
        <f t="shared" si="6"/>
        <v>0</v>
      </c>
      <c r="T52" s="6">
        <f t="shared" si="7"/>
        <v>0</v>
      </c>
      <c r="U52" s="1">
        <v>1</v>
      </c>
      <c r="V52" s="1">
        <v>0</v>
      </c>
      <c r="W52" s="5">
        <f t="shared" si="8"/>
        <v>0</v>
      </c>
      <c r="X52" s="6">
        <f t="shared" si="9"/>
        <v>0</v>
      </c>
      <c r="Y52" s="7">
        <f t="shared" si="10"/>
        <v>12.5</v>
      </c>
      <c r="Z52" s="8">
        <f t="shared" si="11"/>
        <v>12.5</v>
      </c>
      <c r="AA52" s="12" t="s">
        <v>164</v>
      </c>
    </row>
    <row r="53" spans="1:27" ht="57" customHeight="1" x14ac:dyDescent="0.3">
      <c r="A53" s="65"/>
      <c r="B53" s="65"/>
      <c r="C53" s="9" t="s">
        <v>114</v>
      </c>
      <c r="D53" s="10" t="s">
        <v>113</v>
      </c>
      <c r="E53" s="15" t="s">
        <v>11</v>
      </c>
      <c r="F53" s="1">
        <v>2</v>
      </c>
      <c r="G53" s="1">
        <v>0</v>
      </c>
      <c r="H53" s="1">
        <v>0</v>
      </c>
      <c r="I53" s="45">
        <f t="shared" si="0"/>
        <v>0</v>
      </c>
      <c r="J53" s="5" t="str">
        <f t="shared" si="1"/>
        <v>NA</v>
      </c>
      <c r="K53" s="6" t="str">
        <f t="shared" si="2"/>
        <v>NA</v>
      </c>
      <c r="L53" s="1">
        <v>1</v>
      </c>
      <c r="M53" s="33">
        <v>0</v>
      </c>
      <c r="N53" s="45">
        <f t="shared" si="3"/>
        <v>1</v>
      </c>
      <c r="O53" s="5">
        <f t="shared" si="4"/>
        <v>0</v>
      </c>
      <c r="P53" s="6">
        <f t="shared" si="5"/>
        <v>0</v>
      </c>
      <c r="Q53" s="1">
        <v>1</v>
      </c>
      <c r="R53" s="1">
        <v>0</v>
      </c>
      <c r="S53" s="5">
        <f t="shared" si="6"/>
        <v>0</v>
      </c>
      <c r="T53" s="6">
        <f t="shared" si="7"/>
        <v>0</v>
      </c>
      <c r="U53" s="1">
        <v>0</v>
      </c>
      <c r="V53" s="1">
        <v>0</v>
      </c>
      <c r="W53" s="5" t="str">
        <f t="shared" si="8"/>
        <v>NA</v>
      </c>
      <c r="X53" s="6" t="str">
        <f t="shared" si="9"/>
        <v>NA</v>
      </c>
      <c r="Y53" s="7">
        <f t="shared" si="10"/>
        <v>0</v>
      </c>
      <c r="Z53" s="8">
        <f t="shared" si="11"/>
        <v>0</v>
      </c>
      <c r="AA53" s="12" t="s">
        <v>164</v>
      </c>
    </row>
    <row r="54" spans="1:27" ht="75.75" customHeight="1" x14ac:dyDescent="0.3">
      <c r="A54" s="65"/>
      <c r="B54" s="65"/>
      <c r="C54" s="9" t="s">
        <v>115</v>
      </c>
      <c r="D54" s="10" t="s">
        <v>116</v>
      </c>
      <c r="E54" s="15" t="s">
        <v>11</v>
      </c>
      <c r="F54" s="1">
        <v>1</v>
      </c>
      <c r="G54" s="1">
        <v>0</v>
      </c>
      <c r="H54" s="1">
        <v>0</v>
      </c>
      <c r="I54" s="45">
        <f t="shared" si="0"/>
        <v>0</v>
      </c>
      <c r="J54" s="5" t="str">
        <f t="shared" si="1"/>
        <v>NA</v>
      </c>
      <c r="K54" s="6" t="str">
        <f t="shared" si="2"/>
        <v>NA</v>
      </c>
      <c r="L54" s="1">
        <v>1</v>
      </c>
      <c r="M54" s="33">
        <v>0.2</v>
      </c>
      <c r="N54" s="45">
        <f t="shared" si="3"/>
        <v>1</v>
      </c>
      <c r="O54" s="5">
        <f t="shared" si="4"/>
        <v>20</v>
      </c>
      <c r="P54" s="6">
        <f t="shared" si="5"/>
        <v>20</v>
      </c>
      <c r="Q54" s="1">
        <v>0</v>
      </c>
      <c r="R54" s="1">
        <v>0</v>
      </c>
      <c r="S54" s="5" t="str">
        <f t="shared" si="6"/>
        <v>NA</v>
      </c>
      <c r="T54" s="6" t="str">
        <f t="shared" si="7"/>
        <v>NA</v>
      </c>
      <c r="U54" s="1">
        <v>0</v>
      </c>
      <c r="V54" s="1">
        <v>0</v>
      </c>
      <c r="W54" s="5" t="str">
        <f t="shared" si="8"/>
        <v>NA</v>
      </c>
      <c r="X54" s="6" t="str">
        <f t="shared" si="9"/>
        <v>NA</v>
      </c>
      <c r="Y54" s="7">
        <f t="shared" si="10"/>
        <v>20</v>
      </c>
      <c r="Z54" s="8">
        <f t="shared" si="11"/>
        <v>20</v>
      </c>
      <c r="AA54" s="12" t="s">
        <v>164</v>
      </c>
    </row>
    <row r="55" spans="1:27" ht="75" customHeight="1" x14ac:dyDescent="0.3">
      <c r="A55" s="65"/>
      <c r="B55" s="65"/>
      <c r="C55" s="9" t="s">
        <v>117</v>
      </c>
      <c r="D55" s="10" t="s">
        <v>118</v>
      </c>
      <c r="E55" s="15" t="s">
        <v>11</v>
      </c>
      <c r="F55" s="1">
        <v>1</v>
      </c>
      <c r="G55" s="1">
        <v>0</v>
      </c>
      <c r="H55" s="1">
        <v>0</v>
      </c>
      <c r="I55" s="45">
        <f t="shared" si="0"/>
        <v>0</v>
      </c>
      <c r="J55" s="5" t="str">
        <f t="shared" si="1"/>
        <v>NA</v>
      </c>
      <c r="K55" s="6" t="str">
        <f t="shared" si="2"/>
        <v>NA</v>
      </c>
      <c r="L55" s="1">
        <v>1</v>
      </c>
      <c r="M55" s="33">
        <v>0.2</v>
      </c>
      <c r="N55" s="45">
        <f t="shared" si="3"/>
        <v>1</v>
      </c>
      <c r="O55" s="5">
        <f t="shared" si="4"/>
        <v>20</v>
      </c>
      <c r="P55" s="6">
        <f t="shared" si="5"/>
        <v>20</v>
      </c>
      <c r="Q55" s="1">
        <v>1</v>
      </c>
      <c r="R55" s="1">
        <v>0</v>
      </c>
      <c r="S55" s="5">
        <f t="shared" si="6"/>
        <v>0</v>
      </c>
      <c r="T55" s="6">
        <f t="shared" si="7"/>
        <v>0</v>
      </c>
      <c r="U55" s="1">
        <v>1</v>
      </c>
      <c r="V55" s="1">
        <v>0</v>
      </c>
      <c r="W55" s="5">
        <f t="shared" si="8"/>
        <v>0</v>
      </c>
      <c r="X55" s="6">
        <f t="shared" si="9"/>
        <v>0</v>
      </c>
      <c r="Y55" s="7">
        <f t="shared" si="10"/>
        <v>20</v>
      </c>
      <c r="Z55" s="8">
        <f t="shared" si="11"/>
        <v>20</v>
      </c>
      <c r="AA55" s="12" t="s">
        <v>164</v>
      </c>
    </row>
    <row r="56" spans="1:27" ht="63" customHeight="1" x14ac:dyDescent="0.3">
      <c r="A56" s="65"/>
      <c r="B56" s="65"/>
      <c r="C56" s="9" t="s">
        <v>119</v>
      </c>
      <c r="D56" s="10" t="s">
        <v>13</v>
      </c>
      <c r="E56" s="15" t="s">
        <v>11</v>
      </c>
      <c r="F56" s="1">
        <v>2</v>
      </c>
      <c r="G56" s="1">
        <v>0</v>
      </c>
      <c r="H56" s="1">
        <v>0</v>
      </c>
      <c r="I56" s="45">
        <f t="shared" si="0"/>
        <v>0</v>
      </c>
      <c r="J56" s="5" t="str">
        <f t="shared" si="1"/>
        <v>NA</v>
      </c>
      <c r="K56" s="6" t="str">
        <f t="shared" si="2"/>
        <v>NA</v>
      </c>
      <c r="L56" s="1">
        <v>1</v>
      </c>
      <c r="M56" s="33">
        <v>0.4</v>
      </c>
      <c r="N56" s="45">
        <f t="shared" si="3"/>
        <v>1</v>
      </c>
      <c r="O56" s="5">
        <f t="shared" si="4"/>
        <v>40</v>
      </c>
      <c r="P56" s="6">
        <f t="shared" si="5"/>
        <v>40</v>
      </c>
      <c r="Q56" s="1">
        <v>1</v>
      </c>
      <c r="R56" s="1">
        <v>0</v>
      </c>
      <c r="S56" s="5">
        <f t="shared" si="6"/>
        <v>0</v>
      </c>
      <c r="T56" s="6">
        <f t="shared" si="7"/>
        <v>0</v>
      </c>
      <c r="U56" s="1">
        <v>0</v>
      </c>
      <c r="V56" s="1">
        <v>0</v>
      </c>
      <c r="W56" s="5" t="str">
        <f t="shared" si="8"/>
        <v>NA</v>
      </c>
      <c r="X56" s="6" t="str">
        <f t="shared" si="9"/>
        <v>NA</v>
      </c>
      <c r="Y56" s="7">
        <f t="shared" si="10"/>
        <v>20</v>
      </c>
      <c r="Z56" s="8">
        <f t="shared" si="11"/>
        <v>20</v>
      </c>
      <c r="AA56" s="12" t="s">
        <v>164</v>
      </c>
    </row>
    <row r="57" spans="1:27" ht="72" customHeight="1" x14ac:dyDescent="0.3">
      <c r="A57" s="65"/>
      <c r="B57" s="65"/>
      <c r="C57" s="9" t="s">
        <v>120</v>
      </c>
      <c r="D57" s="10" t="s">
        <v>121</v>
      </c>
      <c r="E57" s="15" t="s">
        <v>11</v>
      </c>
      <c r="F57" s="1">
        <v>3</v>
      </c>
      <c r="G57" s="1">
        <v>1</v>
      </c>
      <c r="H57" s="1">
        <v>0</v>
      </c>
      <c r="I57" s="45">
        <f t="shared" si="0"/>
        <v>1</v>
      </c>
      <c r="J57" s="5">
        <f t="shared" si="1"/>
        <v>0</v>
      </c>
      <c r="K57" s="6">
        <f t="shared" si="2"/>
        <v>0</v>
      </c>
      <c r="L57" s="1">
        <v>2</v>
      </c>
      <c r="M57" s="33">
        <v>1</v>
      </c>
      <c r="N57" s="45">
        <f t="shared" si="3"/>
        <v>1</v>
      </c>
      <c r="O57" s="5">
        <f t="shared" si="4"/>
        <v>50</v>
      </c>
      <c r="P57" s="6">
        <f t="shared" si="5"/>
        <v>50</v>
      </c>
      <c r="Q57" s="1">
        <v>3</v>
      </c>
      <c r="R57" s="1">
        <v>0</v>
      </c>
      <c r="S57" s="5">
        <f t="shared" si="6"/>
        <v>0</v>
      </c>
      <c r="T57" s="6">
        <f t="shared" si="7"/>
        <v>0</v>
      </c>
      <c r="U57" s="1">
        <v>3</v>
      </c>
      <c r="V57" s="1">
        <v>0</v>
      </c>
      <c r="W57" s="5">
        <f t="shared" si="8"/>
        <v>0</v>
      </c>
      <c r="X57" s="6">
        <f t="shared" si="9"/>
        <v>0</v>
      </c>
      <c r="Y57" s="7">
        <f t="shared" si="10"/>
        <v>33.333333333333329</v>
      </c>
      <c r="Z57" s="8">
        <f t="shared" si="11"/>
        <v>33.333333333333329</v>
      </c>
      <c r="AA57" s="12" t="s">
        <v>164</v>
      </c>
    </row>
    <row r="58" spans="1:27" ht="148.5" customHeight="1" x14ac:dyDescent="0.3">
      <c r="A58" s="65"/>
      <c r="B58" s="66"/>
      <c r="C58" s="16" t="s">
        <v>122</v>
      </c>
      <c r="D58" s="25" t="s">
        <v>123</v>
      </c>
      <c r="E58" s="15" t="s">
        <v>11</v>
      </c>
      <c r="F58" s="26">
        <v>1</v>
      </c>
      <c r="G58" s="26">
        <v>0</v>
      </c>
      <c r="H58" s="26">
        <v>0</v>
      </c>
      <c r="I58" s="45">
        <f t="shared" si="0"/>
        <v>0</v>
      </c>
      <c r="J58" s="5" t="str">
        <f t="shared" si="1"/>
        <v>NA</v>
      </c>
      <c r="K58" s="6" t="str">
        <f t="shared" si="2"/>
        <v>NA</v>
      </c>
      <c r="L58" s="26">
        <v>0</v>
      </c>
      <c r="M58" s="35">
        <v>0</v>
      </c>
      <c r="N58" s="45">
        <f t="shared" si="3"/>
        <v>0</v>
      </c>
      <c r="O58" s="5" t="str">
        <f t="shared" si="4"/>
        <v>NA</v>
      </c>
      <c r="P58" s="6" t="str">
        <f t="shared" si="5"/>
        <v>NA</v>
      </c>
      <c r="Q58" s="26">
        <v>1</v>
      </c>
      <c r="R58" s="1">
        <v>0</v>
      </c>
      <c r="S58" s="5">
        <f t="shared" si="6"/>
        <v>0</v>
      </c>
      <c r="T58" s="6">
        <f t="shared" si="7"/>
        <v>0</v>
      </c>
      <c r="U58" s="1">
        <v>0</v>
      </c>
      <c r="V58" s="1">
        <v>0</v>
      </c>
      <c r="W58" s="5" t="str">
        <f t="shared" si="8"/>
        <v>NA</v>
      </c>
      <c r="X58" s="6" t="str">
        <f t="shared" si="9"/>
        <v>NA</v>
      </c>
      <c r="Y58" s="7">
        <f t="shared" si="10"/>
        <v>0</v>
      </c>
      <c r="Z58" s="8">
        <f t="shared" si="11"/>
        <v>0</v>
      </c>
      <c r="AA58" s="12" t="s">
        <v>164</v>
      </c>
    </row>
    <row r="59" spans="1:27" ht="85.5" customHeight="1" x14ac:dyDescent="0.3">
      <c r="A59" s="65"/>
      <c r="B59" s="54" t="s">
        <v>124</v>
      </c>
      <c r="C59" s="9" t="s">
        <v>125</v>
      </c>
      <c r="D59" s="10" t="s">
        <v>126</v>
      </c>
      <c r="E59" s="15" t="s">
        <v>11</v>
      </c>
      <c r="F59" s="1">
        <v>1</v>
      </c>
      <c r="G59" s="1">
        <v>1</v>
      </c>
      <c r="H59" s="1">
        <v>0</v>
      </c>
      <c r="I59" s="45">
        <f t="shared" si="0"/>
        <v>1</v>
      </c>
      <c r="J59" s="5">
        <f t="shared" si="1"/>
        <v>0</v>
      </c>
      <c r="K59" s="6">
        <f t="shared" si="2"/>
        <v>0</v>
      </c>
      <c r="L59" s="1">
        <v>1</v>
      </c>
      <c r="M59" s="33">
        <v>0.5</v>
      </c>
      <c r="N59" s="45">
        <f t="shared" si="3"/>
        <v>1</v>
      </c>
      <c r="O59" s="5">
        <f t="shared" si="4"/>
        <v>50</v>
      </c>
      <c r="P59" s="6">
        <f t="shared" si="5"/>
        <v>50</v>
      </c>
      <c r="Q59" s="1">
        <v>1</v>
      </c>
      <c r="R59" s="1">
        <v>0</v>
      </c>
      <c r="S59" s="5">
        <f t="shared" si="6"/>
        <v>0</v>
      </c>
      <c r="T59" s="6">
        <f t="shared" si="7"/>
        <v>0</v>
      </c>
      <c r="U59" s="1">
        <v>1</v>
      </c>
      <c r="V59" s="1">
        <v>0</v>
      </c>
      <c r="W59" s="5">
        <f t="shared" si="8"/>
        <v>0</v>
      </c>
      <c r="X59" s="6">
        <f t="shared" si="9"/>
        <v>0</v>
      </c>
      <c r="Y59" s="7">
        <f t="shared" si="10"/>
        <v>50</v>
      </c>
      <c r="Z59" s="8">
        <f t="shared" si="11"/>
        <v>50</v>
      </c>
      <c r="AA59" s="12" t="s">
        <v>164</v>
      </c>
    </row>
    <row r="60" spans="1:27" ht="66" customHeight="1" x14ac:dyDescent="0.3">
      <c r="A60" s="65"/>
      <c r="B60" s="65"/>
      <c r="C60" s="9" t="s">
        <v>127</v>
      </c>
      <c r="D60" s="10" t="s">
        <v>128</v>
      </c>
      <c r="E60" s="15" t="s">
        <v>11</v>
      </c>
      <c r="F60" s="1">
        <v>4</v>
      </c>
      <c r="G60" s="1">
        <v>0</v>
      </c>
      <c r="H60" s="1">
        <v>0</v>
      </c>
      <c r="I60" s="45">
        <f t="shared" si="0"/>
        <v>0</v>
      </c>
      <c r="J60" s="5" t="str">
        <f t="shared" si="1"/>
        <v>NA</v>
      </c>
      <c r="K60" s="6" t="str">
        <f t="shared" si="2"/>
        <v>NA</v>
      </c>
      <c r="L60" s="1">
        <v>2</v>
      </c>
      <c r="M60" s="33">
        <v>2</v>
      </c>
      <c r="N60" s="45">
        <f t="shared" si="3"/>
        <v>1</v>
      </c>
      <c r="O60" s="5">
        <f t="shared" si="4"/>
        <v>100</v>
      </c>
      <c r="P60" s="6">
        <f t="shared" si="5"/>
        <v>100</v>
      </c>
      <c r="Q60" s="1">
        <v>1</v>
      </c>
      <c r="R60" s="1">
        <v>0</v>
      </c>
      <c r="S60" s="5">
        <f t="shared" si="6"/>
        <v>0</v>
      </c>
      <c r="T60" s="6">
        <f t="shared" si="7"/>
        <v>0</v>
      </c>
      <c r="U60" s="1">
        <v>1</v>
      </c>
      <c r="V60" s="1">
        <v>0</v>
      </c>
      <c r="W60" s="5">
        <f t="shared" si="8"/>
        <v>0</v>
      </c>
      <c r="X60" s="6">
        <f t="shared" si="9"/>
        <v>0</v>
      </c>
      <c r="Y60" s="7">
        <f t="shared" si="10"/>
        <v>50</v>
      </c>
      <c r="Z60" s="8">
        <f t="shared" si="11"/>
        <v>50</v>
      </c>
      <c r="AA60" s="12" t="s">
        <v>164</v>
      </c>
    </row>
    <row r="61" spans="1:27" ht="120" customHeight="1" x14ac:dyDescent="0.3">
      <c r="A61" s="65"/>
      <c r="B61" s="65"/>
      <c r="C61" s="9" t="s">
        <v>129</v>
      </c>
      <c r="D61" s="10" t="s">
        <v>130</v>
      </c>
      <c r="E61" s="15" t="s">
        <v>11</v>
      </c>
      <c r="F61" s="1">
        <v>1</v>
      </c>
      <c r="G61" s="1">
        <v>0</v>
      </c>
      <c r="H61" s="1">
        <v>0</v>
      </c>
      <c r="I61" s="45">
        <f t="shared" si="0"/>
        <v>0</v>
      </c>
      <c r="J61" s="5" t="str">
        <f t="shared" si="1"/>
        <v>NA</v>
      </c>
      <c r="K61" s="6" t="str">
        <f t="shared" si="2"/>
        <v>NA</v>
      </c>
      <c r="L61" s="1">
        <v>1</v>
      </c>
      <c r="M61" s="33">
        <v>1</v>
      </c>
      <c r="N61" s="45">
        <f t="shared" si="3"/>
        <v>1</v>
      </c>
      <c r="O61" s="5">
        <f t="shared" si="4"/>
        <v>100</v>
      </c>
      <c r="P61" s="6">
        <f t="shared" si="5"/>
        <v>100</v>
      </c>
      <c r="Q61" s="1">
        <v>1</v>
      </c>
      <c r="R61" s="1">
        <v>0</v>
      </c>
      <c r="S61" s="5">
        <f t="shared" si="6"/>
        <v>0</v>
      </c>
      <c r="T61" s="6">
        <f t="shared" si="7"/>
        <v>0</v>
      </c>
      <c r="U61" s="1">
        <v>1</v>
      </c>
      <c r="V61" s="1">
        <v>0</v>
      </c>
      <c r="W61" s="5">
        <f t="shared" si="8"/>
        <v>0</v>
      </c>
      <c r="X61" s="6">
        <f t="shared" si="9"/>
        <v>0</v>
      </c>
      <c r="Y61" s="7">
        <f t="shared" si="10"/>
        <v>100</v>
      </c>
      <c r="Z61" s="8">
        <f t="shared" si="11"/>
        <v>100</v>
      </c>
      <c r="AA61" s="12" t="s">
        <v>164</v>
      </c>
    </row>
    <row r="62" spans="1:27" ht="63.75" customHeight="1" x14ac:dyDescent="0.3">
      <c r="A62" s="65"/>
      <c r="B62" s="65"/>
      <c r="C62" s="9" t="s">
        <v>131</v>
      </c>
      <c r="D62" s="10" t="s">
        <v>132</v>
      </c>
      <c r="E62" s="15" t="s">
        <v>11</v>
      </c>
      <c r="F62" s="1">
        <v>1</v>
      </c>
      <c r="G62" s="1">
        <v>0</v>
      </c>
      <c r="H62" s="1">
        <v>0</v>
      </c>
      <c r="I62" s="45">
        <f t="shared" si="0"/>
        <v>0</v>
      </c>
      <c r="J62" s="5" t="str">
        <f t="shared" si="1"/>
        <v>NA</v>
      </c>
      <c r="K62" s="6" t="str">
        <f t="shared" si="2"/>
        <v>NA</v>
      </c>
      <c r="L62" s="1">
        <v>0</v>
      </c>
      <c r="M62" s="33">
        <v>1</v>
      </c>
      <c r="N62" s="45">
        <f t="shared" si="3"/>
        <v>1</v>
      </c>
      <c r="O62" s="5">
        <f t="shared" si="4"/>
        <v>100</v>
      </c>
      <c r="P62" s="6">
        <f t="shared" si="5"/>
        <v>100</v>
      </c>
      <c r="Q62" s="1">
        <v>1</v>
      </c>
      <c r="R62" s="1">
        <v>0</v>
      </c>
      <c r="S62" s="5">
        <f t="shared" si="6"/>
        <v>0</v>
      </c>
      <c r="T62" s="6">
        <f t="shared" si="7"/>
        <v>0</v>
      </c>
      <c r="U62" s="1">
        <v>0</v>
      </c>
      <c r="V62" s="1">
        <v>0</v>
      </c>
      <c r="W62" s="5" t="str">
        <f t="shared" si="8"/>
        <v>NA</v>
      </c>
      <c r="X62" s="6" t="str">
        <f t="shared" si="9"/>
        <v>NA</v>
      </c>
      <c r="Y62" s="7">
        <f t="shared" si="10"/>
        <v>100</v>
      </c>
      <c r="Z62" s="8">
        <f t="shared" si="11"/>
        <v>100</v>
      </c>
      <c r="AA62" s="12" t="s">
        <v>164</v>
      </c>
    </row>
    <row r="63" spans="1:27" ht="75.75" customHeight="1" x14ac:dyDescent="0.3">
      <c r="A63" s="65"/>
      <c r="B63" s="65"/>
      <c r="C63" s="9" t="s">
        <v>133</v>
      </c>
      <c r="D63" s="10" t="s">
        <v>134</v>
      </c>
      <c r="E63" s="15" t="s">
        <v>11</v>
      </c>
      <c r="F63" s="1">
        <v>1</v>
      </c>
      <c r="G63" s="1">
        <v>0</v>
      </c>
      <c r="H63" s="1">
        <v>0</v>
      </c>
      <c r="I63" s="45">
        <f t="shared" si="0"/>
        <v>0</v>
      </c>
      <c r="J63" s="5" t="str">
        <f t="shared" si="1"/>
        <v>NA</v>
      </c>
      <c r="K63" s="6" t="str">
        <f t="shared" si="2"/>
        <v>NA</v>
      </c>
      <c r="L63" s="1">
        <v>0</v>
      </c>
      <c r="M63" s="33">
        <v>1</v>
      </c>
      <c r="N63" s="45">
        <f t="shared" si="3"/>
        <v>1</v>
      </c>
      <c r="O63" s="5">
        <f t="shared" si="4"/>
        <v>100</v>
      </c>
      <c r="P63" s="6">
        <f t="shared" si="5"/>
        <v>100</v>
      </c>
      <c r="Q63" s="1">
        <v>1</v>
      </c>
      <c r="R63" s="1">
        <v>0</v>
      </c>
      <c r="S63" s="5">
        <f t="shared" si="6"/>
        <v>0</v>
      </c>
      <c r="T63" s="6">
        <f t="shared" si="7"/>
        <v>0</v>
      </c>
      <c r="U63" s="1">
        <v>1</v>
      </c>
      <c r="V63" s="1">
        <v>0</v>
      </c>
      <c r="W63" s="5">
        <f t="shared" si="8"/>
        <v>0</v>
      </c>
      <c r="X63" s="6">
        <f t="shared" si="9"/>
        <v>0</v>
      </c>
      <c r="Y63" s="7">
        <f t="shared" si="10"/>
        <v>100</v>
      </c>
      <c r="Z63" s="8">
        <f t="shared" si="11"/>
        <v>100</v>
      </c>
      <c r="AA63" s="12" t="s">
        <v>164</v>
      </c>
    </row>
    <row r="64" spans="1:27" ht="75.75" customHeight="1" x14ac:dyDescent="0.3">
      <c r="A64" s="65"/>
      <c r="B64" s="66"/>
      <c r="C64" s="9" t="s">
        <v>135</v>
      </c>
      <c r="D64" s="10" t="s">
        <v>136</v>
      </c>
      <c r="E64" s="15" t="s">
        <v>11</v>
      </c>
      <c r="F64" s="1">
        <v>1</v>
      </c>
      <c r="G64" s="1">
        <v>1</v>
      </c>
      <c r="H64" s="1">
        <v>0</v>
      </c>
      <c r="I64" s="45">
        <f t="shared" si="0"/>
        <v>1</v>
      </c>
      <c r="J64" s="5">
        <f t="shared" si="1"/>
        <v>0</v>
      </c>
      <c r="K64" s="6">
        <f t="shared" si="2"/>
        <v>0</v>
      </c>
      <c r="L64" s="1">
        <v>1</v>
      </c>
      <c r="M64" s="33">
        <v>1</v>
      </c>
      <c r="N64" s="45">
        <f t="shared" si="3"/>
        <v>1</v>
      </c>
      <c r="O64" s="5">
        <f t="shared" si="4"/>
        <v>100</v>
      </c>
      <c r="P64" s="6">
        <f t="shared" si="5"/>
        <v>100</v>
      </c>
      <c r="Q64" s="1">
        <v>1</v>
      </c>
      <c r="R64" s="1">
        <v>0</v>
      </c>
      <c r="S64" s="5">
        <f t="shared" si="6"/>
        <v>0</v>
      </c>
      <c r="T64" s="6">
        <f t="shared" si="7"/>
        <v>0</v>
      </c>
      <c r="U64" s="1">
        <v>1</v>
      </c>
      <c r="V64" s="1">
        <v>0</v>
      </c>
      <c r="W64" s="5">
        <f t="shared" si="8"/>
        <v>0</v>
      </c>
      <c r="X64" s="6">
        <f t="shared" si="9"/>
        <v>0</v>
      </c>
      <c r="Y64" s="7">
        <f t="shared" si="10"/>
        <v>100</v>
      </c>
      <c r="Z64" s="8">
        <f t="shared" si="11"/>
        <v>100</v>
      </c>
      <c r="AA64" s="12" t="s">
        <v>164</v>
      </c>
    </row>
    <row r="65" spans="1:27" ht="63.75" customHeight="1" x14ac:dyDescent="0.3">
      <c r="A65" s="65"/>
      <c r="B65" s="54" t="s">
        <v>137</v>
      </c>
      <c r="C65" s="9" t="s">
        <v>138</v>
      </c>
      <c r="D65" s="10" t="s">
        <v>139</v>
      </c>
      <c r="E65" s="15" t="s">
        <v>11</v>
      </c>
      <c r="F65" s="1">
        <v>1</v>
      </c>
      <c r="G65" s="1">
        <v>0</v>
      </c>
      <c r="H65" s="1">
        <v>0</v>
      </c>
      <c r="I65" s="45">
        <f t="shared" si="0"/>
        <v>0</v>
      </c>
      <c r="J65" s="5" t="str">
        <f t="shared" si="1"/>
        <v>NA</v>
      </c>
      <c r="K65" s="6" t="str">
        <f t="shared" si="2"/>
        <v>NA</v>
      </c>
      <c r="L65" s="27">
        <v>1</v>
      </c>
      <c r="M65" s="33">
        <v>0</v>
      </c>
      <c r="N65" s="45">
        <f t="shared" si="3"/>
        <v>1</v>
      </c>
      <c r="O65" s="5">
        <f t="shared" si="4"/>
        <v>0</v>
      </c>
      <c r="P65" s="6">
        <f t="shared" si="5"/>
        <v>0</v>
      </c>
      <c r="Q65" s="1">
        <v>1</v>
      </c>
      <c r="R65" s="1">
        <v>0</v>
      </c>
      <c r="S65" s="5">
        <f t="shared" si="6"/>
        <v>0</v>
      </c>
      <c r="T65" s="6">
        <f t="shared" si="7"/>
        <v>0</v>
      </c>
      <c r="U65" s="1">
        <v>1</v>
      </c>
      <c r="V65" s="1">
        <v>0</v>
      </c>
      <c r="W65" s="5">
        <f t="shared" si="8"/>
        <v>0</v>
      </c>
      <c r="X65" s="6">
        <f t="shared" si="9"/>
        <v>0</v>
      </c>
      <c r="Y65" s="7">
        <f t="shared" si="10"/>
        <v>0</v>
      </c>
      <c r="Z65" s="8">
        <f t="shared" si="11"/>
        <v>0</v>
      </c>
      <c r="AA65" s="12" t="s">
        <v>164</v>
      </c>
    </row>
    <row r="66" spans="1:27" ht="52.5" customHeight="1" x14ac:dyDescent="0.3">
      <c r="A66" s="65"/>
      <c r="B66" s="65"/>
      <c r="C66" s="9" t="s">
        <v>140</v>
      </c>
      <c r="D66" s="10" t="s">
        <v>113</v>
      </c>
      <c r="E66" s="15" t="s">
        <v>11</v>
      </c>
      <c r="F66" s="1">
        <v>1</v>
      </c>
      <c r="G66" s="1">
        <v>0</v>
      </c>
      <c r="H66" s="1">
        <v>0</v>
      </c>
      <c r="I66" s="45">
        <f t="shared" si="0"/>
        <v>0</v>
      </c>
      <c r="J66" s="5" t="str">
        <f t="shared" si="1"/>
        <v>NA</v>
      </c>
      <c r="K66" s="6" t="str">
        <f t="shared" si="2"/>
        <v>NA</v>
      </c>
      <c r="L66" s="27">
        <v>1</v>
      </c>
      <c r="M66" s="33">
        <v>0.2</v>
      </c>
      <c r="N66" s="45">
        <f t="shared" si="3"/>
        <v>1</v>
      </c>
      <c r="O66" s="5">
        <f t="shared" si="4"/>
        <v>20</v>
      </c>
      <c r="P66" s="6">
        <f t="shared" si="5"/>
        <v>20</v>
      </c>
      <c r="Q66" s="1">
        <v>0</v>
      </c>
      <c r="R66" s="1">
        <v>0</v>
      </c>
      <c r="S66" s="5" t="str">
        <f t="shared" si="6"/>
        <v>NA</v>
      </c>
      <c r="T66" s="6" t="str">
        <f t="shared" si="7"/>
        <v>NA</v>
      </c>
      <c r="U66" s="1">
        <v>0</v>
      </c>
      <c r="V66" s="1">
        <v>0</v>
      </c>
      <c r="W66" s="5" t="str">
        <f t="shared" si="8"/>
        <v>NA</v>
      </c>
      <c r="X66" s="6" t="str">
        <f t="shared" si="9"/>
        <v>NA</v>
      </c>
      <c r="Y66" s="7">
        <f t="shared" si="10"/>
        <v>20</v>
      </c>
      <c r="Z66" s="8">
        <f t="shared" si="11"/>
        <v>20</v>
      </c>
      <c r="AA66" s="12" t="s">
        <v>164</v>
      </c>
    </row>
    <row r="67" spans="1:27" ht="67.5" customHeight="1" x14ac:dyDescent="0.3">
      <c r="A67" s="66"/>
      <c r="B67" s="66"/>
      <c r="C67" s="9" t="s">
        <v>141</v>
      </c>
      <c r="D67" s="10" t="s">
        <v>142</v>
      </c>
      <c r="E67" s="15" t="s">
        <v>11</v>
      </c>
      <c r="F67" s="1">
        <v>1</v>
      </c>
      <c r="G67" s="1">
        <v>1</v>
      </c>
      <c r="H67" s="1">
        <v>0</v>
      </c>
      <c r="I67" s="45">
        <f t="shared" si="0"/>
        <v>1</v>
      </c>
      <c r="J67" s="5">
        <f t="shared" si="1"/>
        <v>0</v>
      </c>
      <c r="K67" s="6">
        <f t="shared" si="2"/>
        <v>0</v>
      </c>
      <c r="L67" s="27">
        <v>1</v>
      </c>
      <c r="M67" s="33">
        <v>0</v>
      </c>
      <c r="N67" s="45">
        <f t="shared" si="3"/>
        <v>1</v>
      </c>
      <c r="O67" s="5">
        <f t="shared" si="4"/>
        <v>0</v>
      </c>
      <c r="P67" s="6">
        <f t="shared" si="5"/>
        <v>0</v>
      </c>
      <c r="Q67" s="1">
        <v>1</v>
      </c>
      <c r="R67" s="1">
        <v>0</v>
      </c>
      <c r="S67" s="5">
        <f t="shared" si="6"/>
        <v>0</v>
      </c>
      <c r="T67" s="6">
        <f t="shared" si="7"/>
        <v>0</v>
      </c>
      <c r="U67" s="1">
        <v>1</v>
      </c>
      <c r="V67" s="1">
        <v>0</v>
      </c>
      <c r="W67" s="5">
        <f t="shared" si="8"/>
        <v>0</v>
      </c>
      <c r="X67" s="6">
        <f t="shared" si="9"/>
        <v>0</v>
      </c>
      <c r="Y67" s="7">
        <f t="shared" si="10"/>
        <v>0</v>
      </c>
      <c r="Z67" s="8">
        <f t="shared" si="11"/>
        <v>0</v>
      </c>
      <c r="AA67" s="12" t="s">
        <v>164</v>
      </c>
    </row>
    <row r="68" spans="1:27" ht="83.25" customHeight="1" x14ac:dyDescent="0.3">
      <c r="A68" s="47" t="s">
        <v>143</v>
      </c>
      <c r="B68" s="47" t="s">
        <v>144</v>
      </c>
      <c r="C68" s="16" t="s">
        <v>145</v>
      </c>
      <c r="D68" s="17" t="s">
        <v>146</v>
      </c>
      <c r="E68" s="15" t="s">
        <v>11</v>
      </c>
      <c r="F68" s="1">
        <v>1</v>
      </c>
      <c r="G68" s="1">
        <v>0</v>
      </c>
      <c r="H68" s="1">
        <v>0</v>
      </c>
      <c r="I68" s="45">
        <f t="shared" si="0"/>
        <v>0</v>
      </c>
      <c r="J68" s="5" t="str">
        <f t="shared" si="1"/>
        <v>NA</v>
      </c>
      <c r="K68" s="6" t="str">
        <f t="shared" si="2"/>
        <v>NA</v>
      </c>
      <c r="L68" s="1">
        <v>1</v>
      </c>
      <c r="M68" s="33">
        <v>0</v>
      </c>
      <c r="N68" s="45">
        <f t="shared" si="3"/>
        <v>1</v>
      </c>
      <c r="O68" s="5">
        <f t="shared" si="4"/>
        <v>0</v>
      </c>
      <c r="P68" s="6">
        <f t="shared" si="5"/>
        <v>0</v>
      </c>
      <c r="Q68" s="1">
        <v>0</v>
      </c>
      <c r="R68" s="1">
        <v>0</v>
      </c>
      <c r="S68" s="5" t="str">
        <f t="shared" si="6"/>
        <v>NA</v>
      </c>
      <c r="T68" s="6" t="str">
        <f t="shared" si="7"/>
        <v>NA</v>
      </c>
      <c r="U68" s="1">
        <v>0</v>
      </c>
      <c r="V68" s="1">
        <v>0</v>
      </c>
      <c r="W68" s="5" t="str">
        <f t="shared" si="8"/>
        <v>NA</v>
      </c>
      <c r="X68" s="6" t="str">
        <f t="shared" si="9"/>
        <v>NA</v>
      </c>
      <c r="Y68" s="7">
        <f t="shared" si="10"/>
        <v>0</v>
      </c>
      <c r="Z68" s="8">
        <f t="shared" si="11"/>
        <v>0</v>
      </c>
      <c r="AA68" s="12" t="s">
        <v>164</v>
      </c>
    </row>
    <row r="69" spans="1:27" ht="56.25" x14ac:dyDescent="0.3">
      <c r="A69" s="47"/>
      <c r="B69" s="47"/>
      <c r="C69" s="18" t="s">
        <v>147</v>
      </c>
      <c r="D69" s="10" t="s">
        <v>148</v>
      </c>
      <c r="E69" s="15" t="s">
        <v>11</v>
      </c>
      <c r="F69" s="1">
        <v>1</v>
      </c>
      <c r="G69" s="1">
        <v>1</v>
      </c>
      <c r="H69" s="1">
        <v>0</v>
      </c>
      <c r="I69" s="45">
        <f t="shared" si="0"/>
        <v>1</v>
      </c>
      <c r="J69" s="5">
        <f t="shared" si="1"/>
        <v>0</v>
      </c>
      <c r="K69" s="6">
        <f t="shared" si="2"/>
        <v>0</v>
      </c>
      <c r="L69" s="1">
        <v>1</v>
      </c>
      <c r="M69" s="33">
        <v>1</v>
      </c>
      <c r="N69" s="45">
        <f t="shared" si="3"/>
        <v>1</v>
      </c>
      <c r="O69" s="5">
        <f t="shared" si="4"/>
        <v>100</v>
      </c>
      <c r="P69" s="6">
        <f t="shared" si="5"/>
        <v>100</v>
      </c>
      <c r="Q69" s="1">
        <v>1</v>
      </c>
      <c r="R69" s="1">
        <v>0</v>
      </c>
      <c r="S69" s="5">
        <f t="shared" si="6"/>
        <v>0</v>
      </c>
      <c r="T69" s="6">
        <f t="shared" si="7"/>
        <v>0</v>
      </c>
      <c r="U69" s="1">
        <v>0</v>
      </c>
      <c r="V69" s="1">
        <v>0</v>
      </c>
      <c r="W69" s="5" t="str">
        <f t="shared" si="8"/>
        <v>NA</v>
      </c>
      <c r="X69" s="6" t="str">
        <f t="shared" si="9"/>
        <v>NA</v>
      </c>
      <c r="Y69" s="7">
        <f t="shared" si="10"/>
        <v>100</v>
      </c>
      <c r="Z69" s="8">
        <f t="shared" si="11"/>
        <v>100</v>
      </c>
      <c r="AA69" s="12" t="s">
        <v>164</v>
      </c>
    </row>
    <row r="70" spans="1:27" ht="66" customHeight="1" x14ac:dyDescent="0.3">
      <c r="A70" s="47"/>
      <c r="B70" s="47"/>
      <c r="C70" s="9" t="s">
        <v>149</v>
      </c>
      <c r="D70" s="10" t="s">
        <v>150</v>
      </c>
      <c r="E70" s="15" t="s">
        <v>11</v>
      </c>
      <c r="F70" s="1">
        <v>1</v>
      </c>
      <c r="G70" s="1">
        <v>0</v>
      </c>
      <c r="H70" s="1">
        <v>0</v>
      </c>
      <c r="I70" s="45">
        <f t="shared" si="0"/>
        <v>0</v>
      </c>
      <c r="J70" s="5" t="str">
        <f t="shared" si="1"/>
        <v>NA</v>
      </c>
      <c r="K70" s="6" t="str">
        <f t="shared" si="2"/>
        <v>NA</v>
      </c>
      <c r="L70" s="1">
        <v>1</v>
      </c>
      <c r="M70" s="33">
        <v>0.7</v>
      </c>
      <c r="N70" s="45">
        <f t="shared" si="3"/>
        <v>1</v>
      </c>
      <c r="O70" s="5">
        <f t="shared" si="4"/>
        <v>70</v>
      </c>
      <c r="P70" s="6">
        <f t="shared" si="5"/>
        <v>70</v>
      </c>
      <c r="Q70" s="1">
        <v>1</v>
      </c>
      <c r="R70" s="1">
        <v>0</v>
      </c>
      <c r="S70" s="5">
        <f t="shared" si="6"/>
        <v>0</v>
      </c>
      <c r="T70" s="6">
        <f t="shared" si="7"/>
        <v>0</v>
      </c>
      <c r="U70" s="1">
        <v>1</v>
      </c>
      <c r="V70" s="1">
        <v>0</v>
      </c>
      <c r="W70" s="5">
        <f t="shared" si="8"/>
        <v>0</v>
      </c>
      <c r="X70" s="6">
        <f t="shared" si="9"/>
        <v>0</v>
      </c>
      <c r="Y70" s="7">
        <f t="shared" si="10"/>
        <v>70</v>
      </c>
      <c r="Z70" s="8">
        <f t="shared" si="11"/>
        <v>70</v>
      </c>
      <c r="AA70" s="12" t="s">
        <v>164</v>
      </c>
    </row>
    <row r="71" spans="1:27" ht="45.75" x14ac:dyDescent="0.3">
      <c r="A71" s="47"/>
      <c r="B71" s="47"/>
      <c r="C71" s="18" t="s">
        <v>151</v>
      </c>
      <c r="D71" s="10" t="s">
        <v>152</v>
      </c>
      <c r="E71" s="15" t="s">
        <v>11</v>
      </c>
      <c r="F71" s="1">
        <v>4</v>
      </c>
      <c r="G71" s="1">
        <v>1</v>
      </c>
      <c r="H71" s="1">
        <v>0</v>
      </c>
      <c r="I71" s="45">
        <f t="shared" si="0"/>
        <v>1</v>
      </c>
      <c r="J71" s="5">
        <f t="shared" si="1"/>
        <v>0</v>
      </c>
      <c r="K71" s="6">
        <f t="shared" si="2"/>
        <v>0</v>
      </c>
      <c r="L71" s="1">
        <v>1</v>
      </c>
      <c r="M71" s="33">
        <v>1</v>
      </c>
      <c r="N71" s="45">
        <f t="shared" si="3"/>
        <v>1</v>
      </c>
      <c r="O71" s="5">
        <f t="shared" si="4"/>
        <v>100</v>
      </c>
      <c r="P71" s="6">
        <f t="shared" si="5"/>
        <v>100</v>
      </c>
      <c r="Q71" s="1">
        <v>1</v>
      </c>
      <c r="R71" s="1">
        <v>0</v>
      </c>
      <c r="S71" s="5">
        <f t="shared" si="6"/>
        <v>0</v>
      </c>
      <c r="T71" s="6">
        <f t="shared" si="7"/>
        <v>0</v>
      </c>
      <c r="U71" s="1">
        <v>1</v>
      </c>
      <c r="V71" s="1">
        <v>0</v>
      </c>
      <c r="W71" s="5">
        <f t="shared" si="8"/>
        <v>0</v>
      </c>
      <c r="X71" s="6">
        <f t="shared" si="9"/>
        <v>0</v>
      </c>
      <c r="Y71" s="7">
        <f t="shared" si="10"/>
        <v>25</v>
      </c>
      <c r="Z71" s="8">
        <f t="shared" si="11"/>
        <v>25</v>
      </c>
      <c r="AA71" s="12" t="s">
        <v>164</v>
      </c>
    </row>
    <row r="72" spans="1:27" ht="107.25" customHeight="1" x14ac:dyDescent="0.3">
      <c r="A72" s="47"/>
      <c r="B72" s="47" t="s">
        <v>153</v>
      </c>
      <c r="C72" s="18" t="s">
        <v>154</v>
      </c>
      <c r="D72" s="10" t="s">
        <v>155</v>
      </c>
      <c r="E72" s="15" t="s">
        <v>11</v>
      </c>
      <c r="F72" s="1">
        <v>1</v>
      </c>
      <c r="G72" s="1">
        <v>0</v>
      </c>
      <c r="H72" s="1">
        <v>0</v>
      </c>
      <c r="I72" s="45">
        <f t="shared" ref="I72:I76" si="12">IF(J72="NA",0,1)</f>
        <v>0</v>
      </c>
      <c r="J72" s="5" t="str">
        <f t="shared" ref="J72:J76" si="13">IF(K72="NA","NA",IF(K72&gt;100,100,K72))</f>
        <v>NA</v>
      </c>
      <c r="K72" s="6" t="str">
        <f t="shared" ref="K72:K76" si="14">IF(G72&gt;0,(H72/G72)*100,IF(H72&gt;0,H72*100,"NA"))</f>
        <v>NA</v>
      </c>
      <c r="L72" s="1">
        <v>1</v>
      </c>
      <c r="M72" s="33">
        <v>0</v>
      </c>
      <c r="N72" s="45">
        <f t="shared" ref="N72:N76" si="15">IF(O72="NA",0,1)</f>
        <v>1</v>
      </c>
      <c r="O72" s="5">
        <f t="shared" ref="O72:O76" si="16">IF(P72="NA","NA",IF(P72&gt;100,100,P72))</f>
        <v>0</v>
      </c>
      <c r="P72" s="6">
        <f t="shared" ref="P72:P76" si="17">IF(L72&gt;0,(M72/L72)*100,IF(M72&gt;0,M72*100,"NA"))</f>
        <v>0</v>
      </c>
      <c r="Q72" s="1">
        <v>0</v>
      </c>
      <c r="R72" s="1">
        <v>0</v>
      </c>
      <c r="S72" s="5" t="str">
        <f t="shared" ref="S72:S76" si="18">IF(T72="NA","NA",IF(T72&gt;100,100,T72))</f>
        <v>NA</v>
      </c>
      <c r="T72" s="6" t="str">
        <f t="shared" ref="T72:T76" si="19">IF(Q72&gt;0,(R72/Q72)*100,IF(R72&gt;0,R72*100,"NA"))</f>
        <v>NA</v>
      </c>
      <c r="U72" s="1">
        <v>0</v>
      </c>
      <c r="V72" s="1">
        <v>0</v>
      </c>
      <c r="W72" s="5" t="str">
        <f t="shared" ref="W72:W76" si="20">IF(X72="NA","NA",IF(X72&gt;100,100,X72))</f>
        <v>NA</v>
      </c>
      <c r="X72" s="6" t="str">
        <f t="shared" ref="X72:X76" si="21">IF(U72&gt;0,(V72/U72)*100,IF(V72&gt;0,V72*100,"NA"))</f>
        <v>NA</v>
      </c>
      <c r="Y72" s="7">
        <f t="shared" ref="Y72:Y76" si="22">IF(Z72&gt;100,100,Z72)</f>
        <v>0</v>
      </c>
      <c r="Z72" s="8">
        <f t="shared" si="11"/>
        <v>0</v>
      </c>
      <c r="AA72" s="12" t="s">
        <v>164</v>
      </c>
    </row>
    <row r="73" spans="1:27" ht="72" customHeight="1" x14ac:dyDescent="0.3">
      <c r="A73" s="47"/>
      <c r="B73" s="47"/>
      <c r="C73" s="18" t="s">
        <v>156</v>
      </c>
      <c r="D73" s="10" t="s">
        <v>157</v>
      </c>
      <c r="E73" s="15" t="s">
        <v>11</v>
      </c>
      <c r="F73" s="1">
        <v>2</v>
      </c>
      <c r="G73" s="1">
        <v>0</v>
      </c>
      <c r="H73" s="1">
        <v>0</v>
      </c>
      <c r="I73" s="45">
        <f t="shared" si="12"/>
        <v>0</v>
      </c>
      <c r="J73" s="5" t="str">
        <f t="shared" si="13"/>
        <v>NA</v>
      </c>
      <c r="K73" s="6" t="str">
        <f t="shared" si="14"/>
        <v>NA</v>
      </c>
      <c r="L73" s="1">
        <v>1</v>
      </c>
      <c r="M73" s="33">
        <v>0</v>
      </c>
      <c r="N73" s="45">
        <f t="shared" si="15"/>
        <v>1</v>
      </c>
      <c r="O73" s="5">
        <f t="shared" si="16"/>
        <v>0</v>
      </c>
      <c r="P73" s="6">
        <f t="shared" si="17"/>
        <v>0</v>
      </c>
      <c r="Q73" s="1">
        <v>1</v>
      </c>
      <c r="R73" s="1">
        <v>0</v>
      </c>
      <c r="S73" s="5">
        <f t="shared" si="18"/>
        <v>0</v>
      </c>
      <c r="T73" s="6">
        <f t="shared" si="19"/>
        <v>0</v>
      </c>
      <c r="U73" s="1">
        <v>0</v>
      </c>
      <c r="V73" s="1">
        <v>0</v>
      </c>
      <c r="W73" s="5" t="str">
        <f t="shared" si="20"/>
        <v>NA</v>
      </c>
      <c r="X73" s="6" t="str">
        <f t="shared" si="21"/>
        <v>NA</v>
      </c>
      <c r="Y73" s="7">
        <f t="shared" si="22"/>
        <v>0</v>
      </c>
      <c r="Z73" s="8">
        <f t="shared" si="11"/>
        <v>0</v>
      </c>
      <c r="AA73" s="12" t="s">
        <v>164</v>
      </c>
    </row>
    <row r="74" spans="1:27" ht="67.5" x14ac:dyDescent="0.3">
      <c r="A74" s="47"/>
      <c r="B74" s="47"/>
      <c r="C74" s="9" t="s">
        <v>158</v>
      </c>
      <c r="D74" s="23" t="s">
        <v>159</v>
      </c>
      <c r="E74" s="15" t="s">
        <v>11</v>
      </c>
      <c r="F74" s="1">
        <v>1</v>
      </c>
      <c r="G74" s="1">
        <v>0</v>
      </c>
      <c r="H74" s="1">
        <v>0</v>
      </c>
      <c r="I74" s="45">
        <f t="shared" si="12"/>
        <v>0</v>
      </c>
      <c r="J74" s="5" t="str">
        <f t="shared" si="13"/>
        <v>NA</v>
      </c>
      <c r="K74" s="6" t="str">
        <f t="shared" si="14"/>
        <v>NA</v>
      </c>
      <c r="L74" s="1">
        <v>1</v>
      </c>
      <c r="M74" s="33">
        <v>0.1</v>
      </c>
      <c r="N74" s="45">
        <f t="shared" si="15"/>
        <v>1</v>
      </c>
      <c r="O74" s="5">
        <f t="shared" si="16"/>
        <v>10</v>
      </c>
      <c r="P74" s="6">
        <f t="shared" si="17"/>
        <v>10</v>
      </c>
      <c r="Q74" s="1">
        <v>0</v>
      </c>
      <c r="R74" s="28">
        <v>0</v>
      </c>
      <c r="S74" s="5" t="str">
        <f t="shared" si="18"/>
        <v>NA</v>
      </c>
      <c r="T74" s="6" t="str">
        <f t="shared" si="19"/>
        <v>NA</v>
      </c>
      <c r="U74" s="1">
        <v>0</v>
      </c>
      <c r="V74" s="28">
        <v>0</v>
      </c>
      <c r="W74" s="5" t="str">
        <f t="shared" si="20"/>
        <v>NA</v>
      </c>
      <c r="X74" s="6" t="str">
        <f t="shared" si="21"/>
        <v>NA</v>
      </c>
      <c r="Y74" s="7">
        <f t="shared" si="22"/>
        <v>10</v>
      </c>
      <c r="Z74" s="8">
        <f t="shared" ref="Z74:Z76" si="23">IF(E74="a",(H74+M74+R74+V74)/F74*100,IF(E74=2015,(V74/F74)*100,IF(E74=2014,(R74/F74)*100,IF(E74=2013,(M74/F74)*100,IF(E74=2012,(H74/F74)*100,0)))))</f>
        <v>10</v>
      </c>
      <c r="AA74" s="12" t="s">
        <v>164</v>
      </c>
    </row>
    <row r="75" spans="1:27" ht="67.5" customHeight="1" x14ac:dyDescent="0.3">
      <c r="A75" s="47"/>
      <c r="B75" s="47"/>
      <c r="C75" s="16" t="s">
        <v>160</v>
      </c>
      <c r="D75" s="10" t="s">
        <v>161</v>
      </c>
      <c r="E75" s="15" t="s">
        <v>11</v>
      </c>
      <c r="F75" s="1">
        <v>3</v>
      </c>
      <c r="G75" s="1">
        <v>0</v>
      </c>
      <c r="H75" s="1">
        <v>0</v>
      </c>
      <c r="I75" s="45">
        <f t="shared" si="12"/>
        <v>0</v>
      </c>
      <c r="J75" s="5" t="str">
        <f t="shared" si="13"/>
        <v>NA</v>
      </c>
      <c r="K75" s="6" t="str">
        <f t="shared" si="14"/>
        <v>NA</v>
      </c>
      <c r="L75" s="1">
        <v>1</v>
      </c>
      <c r="M75" s="33">
        <v>0.2</v>
      </c>
      <c r="N75" s="45">
        <f t="shared" si="15"/>
        <v>1</v>
      </c>
      <c r="O75" s="5">
        <f t="shared" si="16"/>
        <v>20</v>
      </c>
      <c r="P75" s="6">
        <f t="shared" si="17"/>
        <v>20</v>
      </c>
      <c r="Q75" s="1">
        <v>1</v>
      </c>
      <c r="R75" s="1">
        <v>0</v>
      </c>
      <c r="S75" s="5">
        <f t="shared" si="18"/>
        <v>0</v>
      </c>
      <c r="T75" s="6">
        <f t="shared" si="19"/>
        <v>0</v>
      </c>
      <c r="U75" s="1">
        <v>0</v>
      </c>
      <c r="V75" s="1">
        <v>0</v>
      </c>
      <c r="W75" s="5" t="str">
        <f t="shared" si="20"/>
        <v>NA</v>
      </c>
      <c r="X75" s="6" t="str">
        <f t="shared" si="21"/>
        <v>NA</v>
      </c>
      <c r="Y75" s="7">
        <f t="shared" si="22"/>
        <v>6.666666666666667</v>
      </c>
      <c r="Z75" s="8">
        <f t="shared" si="23"/>
        <v>6.666666666666667</v>
      </c>
      <c r="AA75" s="12" t="s">
        <v>164</v>
      </c>
    </row>
    <row r="76" spans="1:27" ht="70.5" customHeight="1" x14ac:dyDescent="0.3">
      <c r="A76" s="47"/>
      <c r="B76" s="47"/>
      <c r="C76" s="9" t="s">
        <v>162</v>
      </c>
      <c r="D76" s="10" t="s">
        <v>163</v>
      </c>
      <c r="E76" s="15" t="s">
        <v>11</v>
      </c>
      <c r="F76" s="1">
        <v>3</v>
      </c>
      <c r="G76" s="1">
        <v>0</v>
      </c>
      <c r="H76" s="1">
        <v>0</v>
      </c>
      <c r="I76" s="45">
        <f t="shared" si="12"/>
        <v>0</v>
      </c>
      <c r="J76" s="5" t="str">
        <f t="shared" si="13"/>
        <v>NA</v>
      </c>
      <c r="K76" s="6" t="str">
        <f t="shared" si="14"/>
        <v>NA</v>
      </c>
      <c r="L76" s="1">
        <v>1</v>
      </c>
      <c r="M76" s="33">
        <v>0.5</v>
      </c>
      <c r="N76" s="45">
        <f t="shared" si="15"/>
        <v>1</v>
      </c>
      <c r="O76" s="5">
        <f t="shared" si="16"/>
        <v>50</v>
      </c>
      <c r="P76" s="6">
        <f t="shared" si="17"/>
        <v>50</v>
      </c>
      <c r="Q76" s="1">
        <v>1</v>
      </c>
      <c r="R76" s="1">
        <v>0</v>
      </c>
      <c r="S76" s="5">
        <f t="shared" si="18"/>
        <v>0</v>
      </c>
      <c r="T76" s="6">
        <f t="shared" si="19"/>
        <v>0</v>
      </c>
      <c r="U76" s="1">
        <v>1</v>
      </c>
      <c r="V76" s="1">
        <v>0</v>
      </c>
      <c r="W76" s="5">
        <f t="shared" si="20"/>
        <v>0</v>
      </c>
      <c r="X76" s="6">
        <f t="shared" si="21"/>
        <v>0</v>
      </c>
      <c r="Y76" s="7">
        <f t="shared" si="22"/>
        <v>16.666666666666664</v>
      </c>
      <c r="Z76" s="8">
        <f t="shared" si="23"/>
        <v>16.666666666666664</v>
      </c>
      <c r="AA76" s="12" t="s">
        <v>164</v>
      </c>
    </row>
  </sheetData>
  <sheetProtection password="C789" sheet="1" objects="1" scenarios="1"/>
  <mergeCells count="37">
    <mergeCell ref="A47:A67"/>
    <mergeCell ref="B47:B58"/>
    <mergeCell ref="B59:B64"/>
    <mergeCell ref="B65:B67"/>
    <mergeCell ref="A68:A76"/>
    <mergeCell ref="B68:B71"/>
    <mergeCell ref="B72:B76"/>
    <mergeCell ref="B44:B46"/>
    <mergeCell ref="B31:B33"/>
    <mergeCell ref="B34:B38"/>
    <mergeCell ref="B39:B43"/>
    <mergeCell ref="C4:C5"/>
    <mergeCell ref="B28:B30"/>
    <mergeCell ref="B7:B9"/>
    <mergeCell ref="B10:B12"/>
    <mergeCell ref="B13:B16"/>
    <mergeCell ref="B17:B24"/>
    <mergeCell ref="B25:B27"/>
    <mergeCell ref="A1:C1"/>
    <mergeCell ref="A2:Y2"/>
    <mergeCell ref="A3:Y3"/>
    <mergeCell ref="F1:Y1"/>
    <mergeCell ref="A4:A5"/>
    <mergeCell ref="F4:F5"/>
    <mergeCell ref="Y4:Y5"/>
    <mergeCell ref="D4:D5"/>
    <mergeCell ref="B4:B5"/>
    <mergeCell ref="G4:X4"/>
    <mergeCell ref="G5:K5"/>
    <mergeCell ref="L5:P5"/>
    <mergeCell ref="Q5:T5"/>
    <mergeCell ref="U5:X5"/>
    <mergeCell ref="A7:A16"/>
    <mergeCell ref="A17:A33"/>
    <mergeCell ref="A34:A38"/>
    <mergeCell ref="A39:A43"/>
    <mergeCell ref="A44:A46"/>
  </mergeCells>
  <conditionalFormatting sqref="B16">
    <cfRule type="iconSet" priority="640">
      <iconSet>
        <cfvo type="percent" val="0"/>
        <cfvo type="percent" val="33"/>
        <cfvo type="percent" val="67"/>
      </iconSet>
    </cfRule>
  </conditionalFormatting>
  <conditionalFormatting sqref="J7:K46">
    <cfRule type="containsText" dxfId="611" priority="609" operator="containsText" text="na">
      <formula>NOT(ISERROR(SEARCH("na",J7)))</formula>
    </cfRule>
    <cfRule type="cellIs" dxfId="610" priority="610" operator="greaterThan">
      <formula>89</formula>
    </cfRule>
    <cfRule type="cellIs" dxfId="609" priority="611" operator="between">
      <formula>70</formula>
      <formula>89</formula>
    </cfRule>
    <cfRule type="cellIs" dxfId="608" priority="612" operator="lessThan">
      <formula>70</formula>
    </cfRule>
    <cfRule type="cellIs" dxfId="607" priority="613" operator="lessThan">
      <formula>70</formula>
    </cfRule>
    <cfRule type="cellIs" dxfId="606" priority="614" operator="greaterThan">
      <formula>80</formula>
    </cfRule>
    <cfRule type="cellIs" dxfId="605" priority="615" operator="between">
      <formula>75</formula>
      <formula>75</formula>
    </cfRule>
    <cfRule type="cellIs" dxfId="604" priority="616" operator="between">
      <formula>70</formula>
      <formula>80</formula>
    </cfRule>
    <cfRule type="cellIs" dxfId="603" priority="617" operator="greaterThan">
      <formula>50</formula>
    </cfRule>
    <cfRule type="cellIs" dxfId="602" priority="618" operator="between">
      <formula>70</formula>
      <formula>80</formula>
    </cfRule>
    <cfRule type="cellIs" dxfId="601" priority="619" operator="greaterThan">
      <formula>80</formula>
    </cfRule>
    <cfRule type="cellIs" dxfId="600" priority="620" operator="greaterThan">
      <formula>69</formula>
    </cfRule>
    <cfRule type="cellIs" dxfId="599" priority="621" operator="lessThan">
      <formula>70</formula>
    </cfRule>
  </conditionalFormatting>
  <conditionalFormatting sqref="J7:K46">
    <cfRule type="containsText" dxfId="598" priority="608" operator="containsText" text="na">
      <formula>NOT(ISERROR(SEARCH("na",J7)))</formula>
    </cfRule>
  </conditionalFormatting>
  <conditionalFormatting sqref="J7:K46">
    <cfRule type="containsText" dxfId="597" priority="605" operator="containsText" text="na">
      <formula>NOT(ISERROR(SEARCH("na",J7)))</formula>
    </cfRule>
    <cfRule type="cellIs" dxfId="596" priority="606" operator="greaterThan">
      <formula>89</formula>
    </cfRule>
    <cfRule type="containsText" dxfId="595" priority="607" operator="containsText" text="na">
      <formula>NOT(ISERROR(SEARCH("na",J7)))</formula>
    </cfRule>
  </conditionalFormatting>
  <conditionalFormatting sqref="O7:P46">
    <cfRule type="containsText" dxfId="594" priority="592" operator="containsText" text="na">
      <formula>NOT(ISERROR(SEARCH("na",O7)))</formula>
    </cfRule>
    <cfRule type="cellIs" dxfId="593" priority="593" operator="greaterThan">
      <formula>89</formula>
    </cfRule>
    <cfRule type="cellIs" dxfId="592" priority="594" operator="between">
      <formula>70</formula>
      <formula>89</formula>
    </cfRule>
    <cfRule type="cellIs" dxfId="591" priority="595" operator="lessThan">
      <formula>70</formula>
    </cfRule>
    <cfRule type="cellIs" dxfId="590" priority="596" operator="lessThan">
      <formula>70</formula>
    </cfRule>
    <cfRule type="cellIs" dxfId="589" priority="597" operator="greaterThan">
      <formula>80</formula>
    </cfRule>
    <cfRule type="cellIs" dxfId="588" priority="598" operator="between">
      <formula>75</formula>
      <formula>75</formula>
    </cfRule>
    <cfRule type="cellIs" dxfId="587" priority="599" operator="between">
      <formula>70</formula>
      <formula>80</formula>
    </cfRule>
    <cfRule type="cellIs" dxfId="586" priority="600" operator="greaterThan">
      <formula>50</formula>
    </cfRule>
    <cfRule type="cellIs" dxfId="585" priority="601" operator="between">
      <formula>70</formula>
      <formula>80</formula>
    </cfRule>
    <cfRule type="cellIs" dxfId="584" priority="602" operator="greaterThan">
      <formula>80</formula>
    </cfRule>
    <cfRule type="cellIs" dxfId="583" priority="603" operator="greaterThan">
      <formula>69</formula>
    </cfRule>
    <cfRule type="cellIs" dxfId="582" priority="604" operator="lessThan">
      <formula>70</formula>
    </cfRule>
  </conditionalFormatting>
  <conditionalFormatting sqref="O7:P46">
    <cfRule type="containsText" dxfId="581" priority="591" operator="containsText" text="na">
      <formula>NOT(ISERROR(SEARCH("na",O7)))</formula>
    </cfRule>
  </conditionalFormatting>
  <conditionalFormatting sqref="O7:P46">
    <cfRule type="containsText" dxfId="580" priority="588" operator="containsText" text="na">
      <formula>NOT(ISERROR(SEARCH("na",O7)))</formula>
    </cfRule>
    <cfRule type="cellIs" dxfId="579" priority="589" operator="greaterThan">
      <formula>89</formula>
    </cfRule>
    <cfRule type="containsText" dxfId="578" priority="590" operator="containsText" text="na">
      <formula>NOT(ISERROR(SEARCH("na",O7)))</formula>
    </cfRule>
  </conditionalFormatting>
  <conditionalFormatting sqref="S7:T46">
    <cfRule type="containsText" dxfId="577" priority="575" operator="containsText" text="na">
      <formula>NOT(ISERROR(SEARCH("na",S7)))</formula>
    </cfRule>
    <cfRule type="cellIs" dxfId="576" priority="576" operator="greaterThan">
      <formula>89</formula>
    </cfRule>
    <cfRule type="cellIs" dxfId="575" priority="577" operator="between">
      <formula>70</formula>
      <formula>89</formula>
    </cfRule>
    <cfRule type="cellIs" dxfId="574" priority="578" operator="lessThan">
      <formula>70</formula>
    </cfRule>
    <cfRule type="cellIs" dxfId="573" priority="579" operator="lessThan">
      <formula>70</formula>
    </cfRule>
    <cfRule type="cellIs" dxfId="572" priority="580" operator="greaterThan">
      <formula>80</formula>
    </cfRule>
    <cfRule type="cellIs" dxfId="571" priority="581" operator="between">
      <formula>75</formula>
      <formula>75</formula>
    </cfRule>
    <cfRule type="cellIs" dxfId="570" priority="582" operator="between">
      <formula>70</formula>
      <formula>80</formula>
    </cfRule>
    <cfRule type="cellIs" dxfId="569" priority="583" operator="greaterThan">
      <formula>50</formula>
    </cfRule>
    <cfRule type="cellIs" dxfId="568" priority="584" operator="between">
      <formula>70</formula>
      <formula>80</formula>
    </cfRule>
    <cfRule type="cellIs" dxfId="567" priority="585" operator="greaterThan">
      <formula>80</formula>
    </cfRule>
    <cfRule type="cellIs" dxfId="566" priority="586" operator="greaterThan">
      <formula>69</formula>
    </cfRule>
    <cfRule type="cellIs" dxfId="565" priority="587" operator="lessThan">
      <formula>70</formula>
    </cfRule>
  </conditionalFormatting>
  <conditionalFormatting sqref="S7:T46">
    <cfRule type="containsText" dxfId="564" priority="574" operator="containsText" text="na">
      <formula>NOT(ISERROR(SEARCH("na",S7)))</formula>
    </cfRule>
  </conditionalFormatting>
  <conditionalFormatting sqref="S7:T46">
    <cfRule type="containsText" dxfId="563" priority="571" operator="containsText" text="na">
      <formula>NOT(ISERROR(SEARCH("na",S7)))</formula>
    </cfRule>
    <cfRule type="cellIs" dxfId="562" priority="572" operator="greaterThan">
      <formula>89</formula>
    </cfRule>
    <cfRule type="containsText" dxfId="561" priority="573" operator="containsText" text="na">
      <formula>NOT(ISERROR(SEARCH("na",S7)))</formula>
    </cfRule>
  </conditionalFormatting>
  <conditionalFormatting sqref="W7:X46">
    <cfRule type="containsText" dxfId="560" priority="555" operator="containsText" text="na">
      <formula>NOT(ISERROR(SEARCH("na",W7)))</formula>
    </cfRule>
    <cfRule type="cellIs" dxfId="559" priority="556" operator="greaterThan">
      <formula>89</formula>
    </cfRule>
    <cfRule type="cellIs" dxfId="558" priority="557" operator="between">
      <formula>70</formula>
      <formula>89</formula>
    </cfRule>
    <cfRule type="cellIs" dxfId="557" priority="558" operator="lessThan">
      <formula>70</formula>
    </cfRule>
    <cfRule type="cellIs" dxfId="556" priority="559" operator="lessThan">
      <formula>70</formula>
    </cfRule>
    <cfRule type="cellIs" dxfId="555" priority="560" operator="greaterThan">
      <formula>80</formula>
    </cfRule>
    <cfRule type="cellIs" dxfId="554" priority="561" operator="between">
      <formula>75</formula>
      <formula>75</formula>
    </cfRule>
    <cfRule type="cellIs" dxfId="553" priority="562" operator="between">
      <formula>70</formula>
      <formula>80</formula>
    </cfRule>
    <cfRule type="cellIs" dxfId="552" priority="563" operator="greaterThan">
      <formula>50</formula>
    </cfRule>
    <cfRule type="cellIs" dxfId="551" priority="564" operator="between">
      <formula>70</formula>
      <formula>80</formula>
    </cfRule>
    <cfRule type="cellIs" dxfId="550" priority="565" operator="greaterThan">
      <formula>80</formula>
    </cfRule>
    <cfRule type="cellIs" dxfId="549" priority="566" operator="greaterThan">
      <formula>69</formula>
    </cfRule>
    <cfRule type="cellIs" dxfId="548" priority="567" operator="lessThan">
      <formula>70</formula>
    </cfRule>
  </conditionalFormatting>
  <conditionalFormatting sqref="W7:X46">
    <cfRule type="containsText" dxfId="547" priority="554" operator="containsText" text="na">
      <formula>NOT(ISERROR(SEARCH("na",W7)))</formula>
    </cfRule>
  </conditionalFormatting>
  <conditionalFormatting sqref="W7:X46">
    <cfRule type="containsText" dxfId="546" priority="551" operator="containsText" text="na">
      <formula>NOT(ISERROR(SEARCH("na",W7)))</formula>
    </cfRule>
    <cfRule type="cellIs" dxfId="545" priority="552" operator="greaterThan">
      <formula>89</formula>
    </cfRule>
    <cfRule type="containsText" dxfId="544" priority="553" operator="containsText" text="na">
      <formula>NOT(ISERROR(SEARCH("na",W7)))</formula>
    </cfRule>
  </conditionalFormatting>
  <conditionalFormatting sqref="Y7:Y46">
    <cfRule type="iconSet" priority="568">
      <iconSet>
        <cfvo type="percent" val="0"/>
        <cfvo type="num" val="70"/>
        <cfvo type="num" val="90"/>
      </iconSet>
    </cfRule>
    <cfRule type="iconSet" priority="569">
      <iconSet>
        <cfvo type="percent" val="0"/>
        <cfvo type="percent" val="70"/>
        <cfvo type="percent" val="90"/>
      </iconSet>
    </cfRule>
    <cfRule type="iconSet" priority="570">
      <iconSet iconSet="3TrafficLights2">
        <cfvo type="percent" val="0"/>
        <cfvo type="percent" val="33"/>
        <cfvo type="percent" val="67"/>
      </iconSet>
    </cfRule>
  </conditionalFormatting>
  <conditionalFormatting sqref="J47:K67">
    <cfRule type="containsText" dxfId="543" priority="538" operator="containsText" text="na">
      <formula>NOT(ISERROR(SEARCH("na",J47)))</formula>
    </cfRule>
    <cfRule type="cellIs" dxfId="542" priority="539" operator="greaterThan">
      <formula>89</formula>
    </cfRule>
    <cfRule type="cellIs" dxfId="541" priority="540" operator="between">
      <formula>70</formula>
      <formula>89</formula>
    </cfRule>
    <cfRule type="cellIs" dxfId="540" priority="541" operator="lessThan">
      <formula>70</formula>
    </cfRule>
    <cfRule type="cellIs" dxfId="539" priority="542" operator="lessThan">
      <formula>70</formula>
    </cfRule>
    <cfRule type="cellIs" dxfId="538" priority="543" operator="greaterThan">
      <formula>80</formula>
    </cfRule>
    <cfRule type="cellIs" dxfId="537" priority="544" operator="between">
      <formula>75</formula>
      <formula>75</formula>
    </cfRule>
    <cfRule type="cellIs" dxfId="536" priority="545" operator="between">
      <formula>70</formula>
      <formula>80</formula>
    </cfRule>
    <cfRule type="cellIs" dxfId="535" priority="546" operator="greaterThan">
      <formula>50</formula>
    </cfRule>
    <cfRule type="cellIs" dxfId="534" priority="547" operator="between">
      <formula>70</formula>
      <formula>80</formula>
    </cfRule>
    <cfRule type="cellIs" dxfId="533" priority="548" operator="greaterThan">
      <formula>80</formula>
    </cfRule>
    <cfRule type="cellIs" dxfId="532" priority="549" operator="greaterThan">
      <formula>69</formula>
    </cfRule>
    <cfRule type="cellIs" dxfId="531" priority="550" operator="lessThan">
      <formula>70</formula>
    </cfRule>
  </conditionalFormatting>
  <conditionalFormatting sqref="J47:K67">
    <cfRule type="containsText" dxfId="530" priority="537" operator="containsText" text="na">
      <formula>NOT(ISERROR(SEARCH("na",J47)))</formula>
    </cfRule>
  </conditionalFormatting>
  <conditionalFormatting sqref="J47:K67">
    <cfRule type="containsText" dxfId="529" priority="534" operator="containsText" text="na">
      <formula>NOT(ISERROR(SEARCH("na",J47)))</formula>
    </cfRule>
    <cfRule type="cellIs" dxfId="528" priority="535" operator="greaterThan">
      <formula>89</formula>
    </cfRule>
    <cfRule type="containsText" dxfId="527" priority="536" operator="containsText" text="na">
      <formula>NOT(ISERROR(SEARCH("na",J47)))</formula>
    </cfRule>
  </conditionalFormatting>
  <conditionalFormatting sqref="J47:K67">
    <cfRule type="containsText" dxfId="526" priority="521" operator="containsText" text="na">
      <formula>NOT(ISERROR(SEARCH("na",J47)))</formula>
    </cfRule>
    <cfRule type="cellIs" dxfId="525" priority="522" operator="greaterThan">
      <formula>89</formula>
    </cfRule>
    <cfRule type="cellIs" dxfId="524" priority="523" operator="between">
      <formula>70</formula>
      <formula>89</formula>
    </cfRule>
    <cfRule type="cellIs" dxfId="523" priority="524" operator="lessThan">
      <formula>70</formula>
    </cfRule>
    <cfRule type="cellIs" dxfId="522" priority="525" operator="lessThan">
      <formula>70</formula>
    </cfRule>
    <cfRule type="cellIs" dxfId="521" priority="526" operator="greaterThan">
      <formula>80</formula>
    </cfRule>
    <cfRule type="cellIs" dxfId="520" priority="527" operator="between">
      <formula>75</formula>
      <formula>75</formula>
    </cfRule>
    <cfRule type="cellIs" dxfId="519" priority="528" operator="between">
      <formula>70</formula>
      <formula>80</formula>
    </cfRule>
    <cfRule type="cellIs" dxfId="518" priority="529" operator="greaterThan">
      <formula>50</formula>
    </cfRule>
    <cfRule type="cellIs" dxfId="517" priority="530" operator="between">
      <formula>70</formula>
      <formula>80</formula>
    </cfRule>
    <cfRule type="cellIs" dxfId="516" priority="531" operator="greaterThan">
      <formula>80</formula>
    </cfRule>
    <cfRule type="cellIs" dxfId="515" priority="532" operator="greaterThan">
      <formula>69</formula>
    </cfRule>
    <cfRule type="cellIs" dxfId="514" priority="533" operator="lessThan">
      <formula>70</formula>
    </cfRule>
  </conditionalFormatting>
  <conditionalFormatting sqref="J47:K67">
    <cfRule type="containsText" dxfId="513" priority="520" operator="containsText" text="na">
      <formula>NOT(ISERROR(SEARCH("na",J47)))</formula>
    </cfRule>
  </conditionalFormatting>
  <conditionalFormatting sqref="J47:K67">
    <cfRule type="containsText" dxfId="512" priority="517" operator="containsText" text="na">
      <formula>NOT(ISERROR(SEARCH("na",J47)))</formula>
    </cfRule>
    <cfRule type="cellIs" dxfId="511" priority="518" operator="greaterThan">
      <formula>89</formula>
    </cfRule>
    <cfRule type="containsText" dxfId="510" priority="519" operator="containsText" text="na">
      <formula>NOT(ISERROR(SEARCH("na",J47)))</formula>
    </cfRule>
  </conditionalFormatting>
  <conditionalFormatting sqref="J47:K67">
    <cfRule type="containsText" dxfId="509" priority="504" operator="containsText" text="na">
      <formula>NOT(ISERROR(SEARCH("na",J47)))</formula>
    </cfRule>
    <cfRule type="cellIs" dxfId="508" priority="505" operator="greaterThan">
      <formula>89</formula>
    </cfRule>
    <cfRule type="cellIs" dxfId="507" priority="506" operator="between">
      <formula>70</formula>
      <formula>89</formula>
    </cfRule>
    <cfRule type="cellIs" dxfId="506" priority="507" operator="lessThan">
      <formula>70</formula>
    </cfRule>
    <cfRule type="cellIs" dxfId="505" priority="508" operator="lessThan">
      <formula>70</formula>
    </cfRule>
    <cfRule type="cellIs" dxfId="504" priority="509" operator="greaterThan">
      <formula>80</formula>
    </cfRule>
    <cfRule type="cellIs" dxfId="503" priority="510" operator="between">
      <formula>75</formula>
      <formula>75</formula>
    </cfRule>
    <cfRule type="cellIs" dxfId="502" priority="511" operator="between">
      <formula>70</formula>
      <formula>80</formula>
    </cfRule>
    <cfRule type="cellIs" dxfId="501" priority="512" operator="greaterThan">
      <formula>50</formula>
    </cfRule>
    <cfRule type="cellIs" dxfId="500" priority="513" operator="between">
      <formula>70</formula>
      <formula>80</formula>
    </cfRule>
    <cfRule type="cellIs" dxfId="499" priority="514" operator="greaterThan">
      <formula>80</formula>
    </cfRule>
    <cfRule type="cellIs" dxfId="498" priority="515" operator="greaterThan">
      <formula>69</formula>
    </cfRule>
    <cfRule type="cellIs" dxfId="497" priority="516" operator="lessThan">
      <formula>70</formula>
    </cfRule>
  </conditionalFormatting>
  <conditionalFormatting sqref="J47:K67">
    <cfRule type="containsText" dxfId="496" priority="503" operator="containsText" text="na">
      <formula>NOT(ISERROR(SEARCH("na",J47)))</formula>
    </cfRule>
  </conditionalFormatting>
  <conditionalFormatting sqref="J47:K67">
    <cfRule type="containsText" dxfId="495" priority="500" operator="containsText" text="na">
      <formula>NOT(ISERROR(SEARCH("na",J47)))</formula>
    </cfRule>
    <cfRule type="cellIs" dxfId="494" priority="501" operator="greaterThan">
      <formula>89</formula>
    </cfRule>
    <cfRule type="containsText" dxfId="493" priority="502" operator="containsText" text="na">
      <formula>NOT(ISERROR(SEARCH("na",J47)))</formula>
    </cfRule>
  </conditionalFormatting>
  <conditionalFormatting sqref="O47:P67">
    <cfRule type="containsText" dxfId="492" priority="487" operator="containsText" text="na">
      <formula>NOT(ISERROR(SEARCH("na",O47)))</formula>
    </cfRule>
    <cfRule type="cellIs" dxfId="491" priority="488" operator="greaterThan">
      <formula>89</formula>
    </cfRule>
    <cfRule type="cellIs" dxfId="490" priority="489" operator="between">
      <formula>70</formula>
      <formula>89</formula>
    </cfRule>
    <cfRule type="cellIs" dxfId="489" priority="490" operator="lessThan">
      <formula>70</formula>
    </cfRule>
    <cfRule type="cellIs" dxfId="488" priority="491" operator="lessThan">
      <formula>70</formula>
    </cfRule>
    <cfRule type="cellIs" dxfId="487" priority="492" operator="greaterThan">
      <formula>80</formula>
    </cfRule>
    <cfRule type="cellIs" dxfId="486" priority="493" operator="between">
      <formula>75</formula>
      <formula>75</formula>
    </cfRule>
    <cfRule type="cellIs" dxfId="485" priority="494" operator="between">
      <formula>70</formula>
      <formula>80</formula>
    </cfRule>
    <cfRule type="cellIs" dxfId="484" priority="495" operator="greaterThan">
      <formula>50</formula>
    </cfRule>
    <cfRule type="cellIs" dxfId="483" priority="496" operator="between">
      <formula>70</formula>
      <formula>80</formula>
    </cfRule>
    <cfRule type="cellIs" dxfId="482" priority="497" operator="greaterThan">
      <formula>80</formula>
    </cfRule>
    <cfRule type="cellIs" dxfId="481" priority="498" operator="greaterThan">
      <formula>69</formula>
    </cfRule>
    <cfRule type="cellIs" dxfId="480" priority="499" operator="lessThan">
      <formula>70</formula>
    </cfRule>
  </conditionalFormatting>
  <conditionalFormatting sqref="O47:P67">
    <cfRule type="containsText" dxfId="479" priority="486" operator="containsText" text="na">
      <formula>NOT(ISERROR(SEARCH("na",O47)))</formula>
    </cfRule>
  </conditionalFormatting>
  <conditionalFormatting sqref="O47:P67">
    <cfRule type="containsText" dxfId="478" priority="483" operator="containsText" text="na">
      <formula>NOT(ISERROR(SEARCH("na",O47)))</formula>
    </cfRule>
    <cfRule type="cellIs" dxfId="477" priority="484" operator="greaterThan">
      <formula>89</formula>
    </cfRule>
    <cfRule type="containsText" dxfId="476" priority="485" operator="containsText" text="na">
      <formula>NOT(ISERROR(SEARCH("na",O47)))</formula>
    </cfRule>
  </conditionalFormatting>
  <conditionalFormatting sqref="O47:P67">
    <cfRule type="containsText" dxfId="475" priority="470" operator="containsText" text="na">
      <formula>NOT(ISERROR(SEARCH("na",O47)))</formula>
    </cfRule>
    <cfRule type="cellIs" dxfId="474" priority="471" operator="greaterThan">
      <formula>89</formula>
    </cfRule>
    <cfRule type="cellIs" dxfId="473" priority="472" operator="between">
      <formula>70</formula>
      <formula>89</formula>
    </cfRule>
    <cfRule type="cellIs" dxfId="472" priority="473" operator="lessThan">
      <formula>70</formula>
    </cfRule>
    <cfRule type="cellIs" dxfId="471" priority="474" operator="lessThan">
      <formula>70</formula>
    </cfRule>
    <cfRule type="cellIs" dxfId="470" priority="475" operator="greaterThan">
      <formula>80</formula>
    </cfRule>
    <cfRule type="cellIs" dxfId="469" priority="476" operator="between">
      <formula>75</formula>
      <formula>75</formula>
    </cfRule>
    <cfRule type="cellIs" dxfId="468" priority="477" operator="between">
      <formula>70</formula>
      <formula>80</formula>
    </cfRule>
    <cfRule type="cellIs" dxfId="467" priority="478" operator="greaterThan">
      <formula>50</formula>
    </cfRule>
    <cfRule type="cellIs" dxfId="466" priority="479" operator="between">
      <formula>70</formula>
      <formula>80</formula>
    </cfRule>
    <cfRule type="cellIs" dxfId="465" priority="480" operator="greaterThan">
      <formula>80</formula>
    </cfRule>
    <cfRule type="cellIs" dxfId="464" priority="481" operator="greaterThan">
      <formula>69</formula>
    </cfRule>
    <cfRule type="cellIs" dxfId="463" priority="482" operator="lessThan">
      <formula>70</formula>
    </cfRule>
  </conditionalFormatting>
  <conditionalFormatting sqref="O47:P67">
    <cfRule type="containsText" dxfId="462" priority="469" operator="containsText" text="na">
      <formula>NOT(ISERROR(SEARCH("na",O47)))</formula>
    </cfRule>
  </conditionalFormatting>
  <conditionalFormatting sqref="O47:P67">
    <cfRule type="containsText" dxfId="461" priority="466" operator="containsText" text="na">
      <formula>NOT(ISERROR(SEARCH("na",O47)))</formula>
    </cfRule>
    <cfRule type="cellIs" dxfId="460" priority="467" operator="greaterThan">
      <formula>89</formula>
    </cfRule>
    <cfRule type="containsText" dxfId="459" priority="468" operator="containsText" text="na">
      <formula>NOT(ISERROR(SEARCH("na",O47)))</formula>
    </cfRule>
  </conditionalFormatting>
  <conditionalFormatting sqref="O47:P67">
    <cfRule type="containsText" dxfId="458" priority="453" operator="containsText" text="na">
      <formula>NOT(ISERROR(SEARCH("na",O47)))</formula>
    </cfRule>
    <cfRule type="cellIs" dxfId="457" priority="454" operator="greaterThan">
      <formula>89</formula>
    </cfRule>
    <cfRule type="cellIs" dxfId="456" priority="455" operator="between">
      <formula>70</formula>
      <formula>89</formula>
    </cfRule>
    <cfRule type="cellIs" dxfId="455" priority="456" operator="lessThan">
      <formula>70</formula>
    </cfRule>
    <cfRule type="cellIs" dxfId="454" priority="457" operator="lessThan">
      <formula>70</formula>
    </cfRule>
    <cfRule type="cellIs" dxfId="453" priority="458" operator="greaterThan">
      <formula>80</formula>
    </cfRule>
    <cfRule type="cellIs" dxfId="452" priority="459" operator="between">
      <formula>75</formula>
      <formula>75</formula>
    </cfRule>
    <cfRule type="cellIs" dxfId="451" priority="460" operator="between">
      <formula>70</formula>
      <formula>80</formula>
    </cfRule>
    <cfRule type="cellIs" dxfId="450" priority="461" operator="greaterThan">
      <formula>50</formula>
    </cfRule>
    <cfRule type="cellIs" dxfId="449" priority="462" operator="between">
      <formula>70</formula>
      <formula>80</formula>
    </cfRule>
    <cfRule type="cellIs" dxfId="448" priority="463" operator="greaterThan">
      <formula>80</formula>
    </cfRule>
    <cfRule type="cellIs" dxfId="447" priority="464" operator="greaterThan">
      <formula>69</formula>
    </cfRule>
    <cfRule type="cellIs" dxfId="446" priority="465" operator="lessThan">
      <formula>70</formula>
    </cfRule>
  </conditionalFormatting>
  <conditionalFormatting sqref="O47:P67">
    <cfRule type="containsText" dxfId="445" priority="452" operator="containsText" text="na">
      <formula>NOT(ISERROR(SEARCH("na",O47)))</formula>
    </cfRule>
  </conditionalFormatting>
  <conditionalFormatting sqref="O47:P67">
    <cfRule type="containsText" dxfId="444" priority="449" operator="containsText" text="na">
      <formula>NOT(ISERROR(SEARCH("na",O47)))</formula>
    </cfRule>
    <cfRule type="cellIs" dxfId="443" priority="450" operator="greaterThan">
      <formula>89</formula>
    </cfRule>
    <cfRule type="containsText" dxfId="442" priority="451" operator="containsText" text="na">
      <formula>NOT(ISERROR(SEARCH("na",O47)))</formula>
    </cfRule>
  </conditionalFormatting>
  <conditionalFormatting sqref="O47:P67">
    <cfRule type="containsText" dxfId="441" priority="436" operator="containsText" text="na">
      <formula>NOT(ISERROR(SEARCH("na",O47)))</formula>
    </cfRule>
    <cfRule type="cellIs" dxfId="440" priority="437" operator="greaterThan">
      <formula>89</formula>
    </cfRule>
    <cfRule type="cellIs" dxfId="439" priority="438" operator="between">
      <formula>70</formula>
      <formula>89</formula>
    </cfRule>
    <cfRule type="cellIs" dxfId="438" priority="439" operator="lessThan">
      <formula>70</formula>
    </cfRule>
    <cfRule type="cellIs" dxfId="437" priority="440" operator="lessThan">
      <formula>70</formula>
    </cfRule>
    <cfRule type="cellIs" dxfId="436" priority="441" operator="greaterThan">
      <formula>80</formula>
    </cfRule>
    <cfRule type="cellIs" dxfId="435" priority="442" operator="between">
      <formula>75</formula>
      <formula>75</formula>
    </cfRule>
    <cfRule type="cellIs" dxfId="434" priority="443" operator="between">
      <formula>70</formula>
      <formula>80</formula>
    </cfRule>
    <cfRule type="cellIs" dxfId="433" priority="444" operator="greaterThan">
      <formula>50</formula>
    </cfRule>
    <cfRule type="cellIs" dxfId="432" priority="445" operator="between">
      <formula>70</formula>
      <formula>80</formula>
    </cfRule>
    <cfRule type="cellIs" dxfId="431" priority="446" operator="greaterThan">
      <formula>80</formula>
    </cfRule>
    <cfRule type="cellIs" dxfId="430" priority="447" operator="greaterThan">
      <formula>69</formula>
    </cfRule>
    <cfRule type="cellIs" dxfId="429" priority="448" operator="lessThan">
      <formula>70</formula>
    </cfRule>
  </conditionalFormatting>
  <conditionalFormatting sqref="O47:P67">
    <cfRule type="containsText" dxfId="428" priority="435" operator="containsText" text="na">
      <formula>NOT(ISERROR(SEARCH("na",O47)))</formula>
    </cfRule>
  </conditionalFormatting>
  <conditionalFormatting sqref="O47:P67">
    <cfRule type="containsText" dxfId="427" priority="432" operator="containsText" text="na">
      <formula>NOT(ISERROR(SEARCH("na",O47)))</formula>
    </cfRule>
    <cfRule type="cellIs" dxfId="426" priority="433" operator="greaterThan">
      <formula>89</formula>
    </cfRule>
    <cfRule type="containsText" dxfId="425" priority="434" operator="containsText" text="na">
      <formula>NOT(ISERROR(SEARCH("na",O47)))</formula>
    </cfRule>
  </conditionalFormatting>
  <conditionalFormatting sqref="S47:T67">
    <cfRule type="containsText" dxfId="424" priority="419" operator="containsText" text="na">
      <formula>NOT(ISERROR(SEARCH("na",S47)))</formula>
    </cfRule>
    <cfRule type="cellIs" dxfId="423" priority="420" operator="greaterThan">
      <formula>89</formula>
    </cfRule>
    <cfRule type="cellIs" dxfId="422" priority="421" operator="between">
      <formula>70</formula>
      <formula>89</formula>
    </cfRule>
    <cfRule type="cellIs" dxfId="421" priority="422" operator="lessThan">
      <formula>70</formula>
    </cfRule>
    <cfRule type="cellIs" dxfId="420" priority="423" operator="lessThan">
      <formula>70</formula>
    </cfRule>
    <cfRule type="cellIs" dxfId="419" priority="424" operator="greaterThan">
      <formula>80</formula>
    </cfRule>
    <cfRule type="cellIs" dxfId="418" priority="425" operator="between">
      <formula>75</formula>
      <formula>75</formula>
    </cfRule>
    <cfRule type="cellIs" dxfId="417" priority="426" operator="between">
      <formula>70</formula>
      <formula>80</formula>
    </cfRule>
    <cfRule type="cellIs" dxfId="416" priority="427" operator="greaterThan">
      <formula>50</formula>
    </cfRule>
    <cfRule type="cellIs" dxfId="415" priority="428" operator="between">
      <formula>70</formula>
      <formula>80</formula>
    </cfRule>
    <cfRule type="cellIs" dxfId="414" priority="429" operator="greaterThan">
      <formula>80</formula>
    </cfRule>
    <cfRule type="cellIs" dxfId="413" priority="430" operator="greaterThan">
      <formula>69</formula>
    </cfRule>
    <cfRule type="cellIs" dxfId="412" priority="431" operator="lessThan">
      <formula>70</formula>
    </cfRule>
  </conditionalFormatting>
  <conditionalFormatting sqref="S47:T67">
    <cfRule type="containsText" dxfId="411" priority="418" operator="containsText" text="na">
      <formula>NOT(ISERROR(SEARCH("na",S47)))</formula>
    </cfRule>
  </conditionalFormatting>
  <conditionalFormatting sqref="S47:T67">
    <cfRule type="containsText" dxfId="410" priority="415" operator="containsText" text="na">
      <formula>NOT(ISERROR(SEARCH("na",S47)))</formula>
    </cfRule>
    <cfRule type="cellIs" dxfId="409" priority="416" operator="greaterThan">
      <formula>89</formula>
    </cfRule>
    <cfRule type="containsText" dxfId="408" priority="417" operator="containsText" text="na">
      <formula>NOT(ISERROR(SEARCH("na",S47)))</formula>
    </cfRule>
  </conditionalFormatting>
  <conditionalFormatting sqref="S47:T67">
    <cfRule type="containsText" dxfId="407" priority="402" operator="containsText" text="na">
      <formula>NOT(ISERROR(SEARCH("na",S47)))</formula>
    </cfRule>
    <cfRule type="cellIs" dxfId="406" priority="403" operator="greaterThan">
      <formula>89</formula>
    </cfRule>
    <cfRule type="cellIs" dxfId="405" priority="404" operator="between">
      <formula>70</formula>
      <formula>89</formula>
    </cfRule>
    <cfRule type="cellIs" dxfId="404" priority="405" operator="lessThan">
      <formula>70</formula>
    </cfRule>
    <cfRule type="cellIs" dxfId="403" priority="406" operator="lessThan">
      <formula>70</formula>
    </cfRule>
    <cfRule type="cellIs" dxfId="402" priority="407" operator="greaterThan">
      <formula>80</formula>
    </cfRule>
    <cfRule type="cellIs" dxfId="401" priority="408" operator="between">
      <formula>75</formula>
      <formula>75</formula>
    </cfRule>
    <cfRule type="cellIs" dxfId="400" priority="409" operator="between">
      <formula>70</formula>
      <formula>80</formula>
    </cfRule>
    <cfRule type="cellIs" dxfId="399" priority="410" operator="greaterThan">
      <formula>50</formula>
    </cfRule>
    <cfRule type="cellIs" dxfId="398" priority="411" operator="between">
      <formula>70</formula>
      <formula>80</formula>
    </cfRule>
    <cfRule type="cellIs" dxfId="397" priority="412" operator="greaterThan">
      <formula>80</formula>
    </cfRule>
    <cfRule type="cellIs" dxfId="396" priority="413" operator="greaterThan">
      <formula>69</formula>
    </cfRule>
    <cfRule type="cellIs" dxfId="395" priority="414" operator="lessThan">
      <formula>70</formula>
    </cfRule>
  </conditionalFormatting>
  <conditionalFormatting sqref="S47:T67">
    <cfRule type="containsText" dxfId="394" priority="401" operator="containsText" text="na">
      <formula>NOT(ISERROR(SEARCH("na",S47)))</formula>
    </cfRule>
  </conditionalFormatting>
  <conditionalFormatting sqref="S47:T67">
    <cfRule type="containsText" dxfId="393" priority="398" operator="containsText" text="na">
      <formula>NOT(ISERROR(SEARCH("na",S47)))</formula>
    </cfRule>
    <cfRule type="cellIs" dxfId="392" priority="399" operator="greaterThan">
      <formula>89</formula>
    </cfRule>
    <cfRule type="containsText" dxfId="391" priority="400" operator="containsText" text="na">
      <formula>NOT(ISERROR(SEARCH("na",S47)))</formula>
    </cfRule>
  </conditionalFormatting>
  <conditionalFormatting sqref="S47:T67">
    <cfRule type="containsText" dxfId="390" priority="385" operator="containsText" text="na">
      <formula>NOT(ISERROR(SEARCH("na",S47)))</formula>
    </cfRule>
    <cfRule type="cellIs" dxfId="389" priority="386" operator="greaterThan">
      <formula>89</formula>
    </cfRule>
    <cfRule type="cellIs" dxfId="388" priority="387" operator="between">
      <formula>70</formula>
      <formula>89</formula>
    </cfRule>
    <cfRule type="cellIs" dxfId="387" priority="388" operator="lessThan">
      <formula>70</formula>
    </cfRule>
    <cfRule type="cellIs" dxfId="386" priority="389" operator="lessThan">
      <formula>70</formula>
    </cfRule>
    <cfRule type="cellIs" dxfId="385" priority="390" operator="greaterThan">
      <formula>80</formula>
    </cfRule>
    <cfRule type="cellIs" dxfId="384" priority="391" operator="between">
      <formula>75</formula>
      <formula>75</formula>
    </cfRule>
    <cfRule type="cellIs" dxfId="383" priority="392" operator="between">
      <formula>70</formula>
      <formula>80</formula>
    </cfRule>
    <cfRule type="cellIs" dxfId="382" priority="393" operator="greaterThan">
      <formula>50</formula>
    </cfRule>
    <cfRule type="cellIs" dxfId="381" priority="394" operator="between">
      <formula>70</formula>
      <formula>80</formula>
    </cfRule>
    <cfRule type="cellIs" dxfId="380" priority="395" operator="greaterThan">
      <formula>80</formula>
    </cfRule>
    <cfRule type="cellIs" dxfId="379" priority="396" operator="greaterThan">
      <formula>69</formula>
    </cfRule>
    <cfRule type="cellIs" dxfId="378" priority="397" operator="lessThan">
      <formula>70</formula>
    </cfRule>
  </conditionalFormatting>
  <conditionalFormatting sqref="S47:T67">
    <cfRule type="containsText" dxfId="377" priority="384" operator="containsText" text="na">
      <formula>NOT(ISERROR(SEARCH("na",S47)))</formula>
    </cfRule>
  </conditionalFormatting>
  <conditionalFormatting sqref="S47:T67">
    <cfRule type="containsText" dxfId="376" priority="381" operator="containsText" text="na">
      <formula>NOT(ISERROR(SEARCH("na",S47)))</formula>
    </cfRule>
    <cfRule type="cellIs" dxfId="375" priority="382" operator="greaterThan">
      <formula>89</formula>
    </cfRule>
    <cfRule type="containsText" dxfId="374" priority="383" operator="containsText" text="na">
      <formula>NOT(ISERROR(SEARCH("na",S47)))</formula>
    </cfRule>
  </conditionalFormatting>
  <conditionalFormatting sqref="S47:T67">
    <cfRule type="containsText" dxfId="373" priority="368" operator="containsText" text="na">
      <formula>NOT(ISERROR(SEARCH("na",S47)))</formula>
    </cfRule>
    <cfRule type="cellIs" dxfId="372" priority="369" operator="greaterThan">
      <formula>89</formula>
    </cfRule>
    <cfRule type="cellIs" dxfId="371" priority="370" operator="between">
      <formula>70</formula>
      <formula>89</formula>
    </cfRule>
    <cfRule type="cellIs" dxfId="370" priority="371" operator="lessThan">
      <formula>70</formula>
    </cfRule>
    <cfRule type="cellIs" dxfId="369" priority="372" operator="lessThan">
      <formula>70</formula>
    </cfRule>
    <cfRule type="cellIs" dxfId="368" priority="373" operator="greaterThan">
      <formula>80</formula>
    </cfRule>
    <cfRule type="cellIs" dxfId="367" priority="374" operator="between">
      <formula>75</formula>
      <formula>75</formula>
    </cfRule>
    <cfRule type="cellIs" dxfId="366" priority="375" operator="between">
      <formula>70</formula>
      <formula>80</formula>
    </cfRule>
    <cfRule type="cellIs" dxfId="365" priority="376" operator="greaterThan">
      <formula>50</formula>
    </cfRule>
    <cfRule type="cellIs" dxfId="364" priority="377" operator="between">
      <formula>70</formula>
      <formula>80</formula>
    </cfRule>
    <cfRule type="cellIs" dxfId="363" priority="378" operator="greaterThan">
      <formula>80</formula>
    </cfRule>
    <cfRule type="cellIs" dxfId="362" priority="379" operator="greaterThan">
      <formula>69</formula>
    </cfRule>
    <cfRule type="cellIs" dxfId="361" priority="380" operator="lessThan">
      <formula>70</formula>
    </cfRule>
  </conditionalFormatting>
  <conditionalFormatting sqref="S47:T67">
    <cfRule type="containsText" dxfId="360" priority="367" operator="containsText" text="na">
      <formula>NOT(ISERROR(SEARCH("na",S47)))</formula>
    </cfRule>
  </conditionalFormatting>
  <conditionalFormatting sqref="S47:T67">
    <cfRule type="containsText" dxfId="359" priority="364" operator="containsText" text="na">
      <formula>NOT(ISERROR(SEARCH("na",S47)))</formula>
    </cfRule>
    <cfRule type="cellIs" dxfId="358" priority="365" operator="greaterThan">
      <formula>89</formula>
    </cfRule>
    <cfRule type="containsText" dxfId="357" priority="366" operator="containsText" text="na">
      <formula>NOT(ISERROR(SEARCH("na",S47)))</formula>
    </cfRule>
  </conditionalFormatting>
  <conditionalFormatting sqref="Y47:Y67">
    <cfRule type="iconSet" priority="361">
      <iconSet>
        <cfvo type="percent" val="0"/>
        <cfvo type="num" val="70"/>
        <cfvo type="num" val="90"/>
      </iconSet>
    </cfRule>
    <cfRule type="iconSet" priority="362">
      <iconSet>
        <cfvo type="percent" val="0"/>
        <cfvo type="percent" val="70"/>
        <cfvo type="percent" val="90"/>
      </iconSet>
    </cfRule>
    <cfRule type="iconSet" priority="363">
      <iconSet iconSet="3TrafficLights2">
        <cfvo type="percent" val="0"/>
        <cfvo type="percent" val="33"/>
        <cfvo type="percent" val="67"/>
      </iconSet>
    </cfRule>
  </conditionalFormatting>
  <conditionalFormatting sqref="W47:X67">
    <cfRule type="containsText" dxfId="356" priority="348" operator="containsText" text="na">
      <formula>NOT(ISERROR(SEARCH("na",W47)))</formula>
    </cfRule>
    <cfRule type="cellIs" dxfId="355" priority="349" operator="greaterThan">
      <formula>89</formula>
    </cfRule>
    <cfRule type="cellIs" dxfId="354" priority="350" operator="between">
      <formula>70</formula>
      <formula>89</formula>
    </cfRule>
    <cfRule type="cellIs" dxfId="353" priority="351" operator="lessThan">
      <formula>70</formula>
    </cfRule>
    <cfRule type="cellIs" dxfId="352" priority="352" operator="lessThan">
      <formula>70</formula>
    </cfRule>
    <cfRule type="cellIs" dxfId="351" priority="353" operator="greaterThan">
      <formula>80</formula>
    </cfRule>
    <cfRule type="cellIs" dxfId="350" priority="354" operator="between">
      <formula>75</formula>
      <formula>75</formula>
    </cfRule>
    <cfRule type="cellIs" dxfId="349" priority="355" operator="between">
      <formula>70</formula>
      <formula>80</formula>
    </cfRule>
    <cfRule type="cellIs" dxfId="348" priority="356" operator="greaterThan">
      <formula>50</formula>
    </cfRule>
    <cfRule type="cellIs" dxfId="347" priority="357" operator="between">
      <formula>70</formula>
      <formula>80</formula>
    </cfRule>
    <cfRule type="cellIs" dxfId="346" priority="358" operator="greaterThan">
      <formula>80</formula>
    </cfRule>
    <cfRule type="cellIs" dxfId="345" priority="359" operator="greaterThan">
      <formula>69</formula>
    </cfRule>
    <cfRule type="cellIs" dxfId="344" priority="360" operator="lessThan">
      <formula>70</formula>
    </cfRule>
  </conditionalFormatting>
  <conditionalFormatting sqref="W47:X67">
    <cfRule type="containsText" dxfId="343" priority="347" operator="containsText" text="na">
      <formula>NOT(ISERROR(SEARCH("na",W47)))</formula>
    </cfRule>
  </conditionalFormatting>
  <conditionalFormatting sqref="W47:X67">
    <cfRule type="containsText" dxfId="342" priority="344" operator="containsText" text="na">
      <formula>NOT(ISERROR(SEARCH("na",W47)))</formula>
    </cfRule>
    <cfRule type="cellIs" dxfId="341" priority="345" operator="greaterThan">
      <formula>89</formula>
    </cfRule>
    <cfRule type="containsText" dxfId="340" priority="346" operator="containsText" text="na">
      <formula>NOT(ISERROR(SEARCH("na",W47)))</formula>
    </cfRule>
  </conditionalFormatting>
  <conditionalFormatting sqref="W47:X67">
    <cfRule type="containsText" dxfId="339" priority="331" operator="containsText" text="na">
      <formula>NOT(ISERROR(SEARCH("na",W47)))</formula>
    </cfRule>
    <cfRule type="cellIs" dxfId="338" priority="332" operator="greaterThan">
      <formula>89</formula>
    </cfRule>
    <cfRule type="cellIs" dxfId="337" priority="333" operator="between">
      <formula>70</formula>
      <formula>89</formula>
    </cfRule>
    <cfRule type="cellIs" dxfId="336" priority="334" operator="lessThan">
      <formula>70</formula>
    </cfRule>
    <cfRule type="cellIs" dxfId="335" priority="335" operator="lessThan">
      <formula>70</formula>
    </cfRule>
    <cfRule type="cellIs" dxfId="334" priority="336" operator="greaterThan">
      <formula>80</formula>
    </cfRule>
    <cfRule type="cellIs" dxfId="333" priority="337" operator="between">
      <formula>75</formula>
      <formula>75</formula>
    </cfRule>
    <cfRule type="cellIs" dxfId="332" priority="338" operator="between">
      <formula>70</formula>
      <formula>80</formula>
    </cfRule>
    <cfRule type="cellIs" dxfId="331" priority="339" operator="greaterThan">
      <formula>50</formula>
    </cfRule>
    <cfRule type="cellIs" dxfId="330" priority="340" operator="between">
      <formula>70</formula>
      <formula>80</formula>
    </cfRule>
    <cfRule type="cellIs" dxfId="329" priority="341" operator="greaterThan">
      <formula>80</formula>
    </cfRule>
    <cfRule type="cellIs" dxfId="328" priority="342" operator="greaterThan">
      <formula>69</formula>
    </cfRule>
    <cfRule type="cellIs" dxfId="327" priority="343" operator="lessThan">
      <formula>70</formula>
    </cfRule>
  </conditionalFormatting>
  <conditionalFormatting sqref="W47:X67">
    <cfRule type="containsText" dxfId="326" priority="330" operator="containsText" text="na">
      <formula>NOT(ISERROR(SEARCH("na",W47)))</formula>
    </cfRule>
  </conditionalFormatting>
  <conditionalFormatting sqref="W47:X67">
    <cfRule type="containsText" dxfId="325" priority="327" operator="containsText" text="na">
      <formula>NOT(ISERROR(SEARCH("na",W47)))</formula>
    </cfRule>
    <cfRule type="cellIs" dxfId="324" priority="328" operator="greaterThan">
      <formula>89</formula>
    </cfRule>
    <cfRule type="containsText" dxfId="323" priority="329" operator="containsText" text="na">
      <formula>NOT(ISERROR(SEARCH("na",W47)))</formula>
    </cfRule>
  </conditionalFormatting>
  <conditionalFormatting sqref="W47:X67">
    <cfRule type="containsText" dxfId="322" priority="314" operator="containsText" text="na">
      <formula>NOT(ISERROR(SEARCH("na",W47)))</formula>
    </cfRule>
    <cfRule type="cellIs" dxfId="321" priority="315" operator="greaterThan">
      <formula>89</formula>
    </cfRule>
    <cfRule type="cellIs" dxfId="320" priority="316" operator="between">
      <formula>70</formula>
      <formula>89</formula>
    </cfRule>
    <cfRule type="cellIs" dxfId="319" priority="317" operator="lessThan">
      <formula>70</formula>
    </cfRule>
    <cfRule type="cellIs" dxfId="318" priority="318" operator="lessThan">
      <formula>70</formula>
    </cfRule>
    <cfRule type="cellIs" dxfId="317" priority="319" operator="greaterThan">
      <formula>80</formula>
    </cfRule>
    <cfRule type="cellIs" dxfId="316" priority="320" operator="between">
      <formula>75</formula>
      <formula>75</formula>
    </cfRule>
    <cfRule type="cellIs" dxfId="315" priority="321" operator="between">
      <formula>70</formula>
      <formula>80</formula>
    </cfRule>
    <cfRule type="cellIs" dxfId="314" priority="322" operator="greaterThan">
      <formula>50</formula>
    </cfRule>
    <cfRule type="cellIs" dxfId="313" priority="323" operator="between">
      <formula>70</formula>
      <formula>80</formula>
    </cfRule>
    <cfRule type="cellIs" dxfId="312" priority="324" operator="greaterThan">
      <formula>80</formula>
    </cfRule>
    <cfRule type="cellIs" dxfId="311" priority="325" operator="greaterThan">
      <formula>69</formula>
    </cfRule>
    <cfRule type="cellIs" dxfId="310" priority="326" operator="lessThan">
      <formula>70</formula>
    </cfRule>
  </conditionalFormatting>
  <conditionalFormatting sqref="W47:X67">
    <cfRule type="containsText" dxfId="309" priority="313" operator="containsText" text="na">
      <formula>NOT(ISERROR(SEARCH("na",W47)))</formula>
    </cfRule>
  </conditionalFormatting>
  <conditionalFormatting sqref="W47:X67">
    <cfRule type="containsText" dxfId="308" priority="310" operator="containsText" text="na">
      <formula>NOT(ISERROR(SEARCH("na",W47)))</formula>
    </cfRule>
    <cfRule type="cellIs" dxfId="307" priority="311" operator="greaterThan">
      <formula>89</formula>
    </cfRule>
    <cfRule type="containsText" dxfId="306" priority="312" operator="containsText" text="na">
      <formula>NOT(ISERROR(SEARCH("na",W47)))</formula>
    </cfRule>
  </conditionalFormatting>
  <conditionalFormatting sqref="W47:X67">
    <cfRule type="containsText" dxfId="305" priority="297" operator="containsText" text="na">
      <formula>NOT(ISERROR(SEARCH("na",W47)))</formula>
    </cfRule>
    <cfRule type="cellIs" dxfId="304" priority="298" operator="greaterThan">
      <formula>89</formula>
    </cfRule>
    <cfRule type="cellIs" dxfId="303" priority="299" operator="between">
      <formula>70</formula>
      <formula>89</formula>
    </cfRule>
    <cfRule type="cellIs" dxfId="302" priority="300" operator="lessThan">
      <formula>70</formula>
    </cfRule>
    <cfRule type="cellIs" dxfId="301" priority="301" operator="lessThan">
      <formula>70</formula>
    </cfRule>
    <cfRule type="cellIs" dxfId="300" priority="302" operator="greaterThan">
      <formula>80</formula>
    </cfRule>
    <cfRule type="cellIs" dxfId="299" priority="303" operator="between">
      <formula>75</formula>
      <formula>75</formula>
    </cfRule>
    <cfRule type="cellIs" dxfId="298" priority="304" operator="between">
      <formula>70</formula>
      <formula>80</formula>
    </cfRule>
    <cfRule type="cellIs" dxfId="297" priority="305" operator="greaterThan">
      <formula>50</formula>
    </cfRule>
    <cfRule type="cellIs" dxfId="296" priority="306" operator="between">
      <formula>70</formula>
      <formula>80</formula>
    </cfRule>
    <cfRule type="cellIs" dxfId="295" priority="307" operator="greaterThan">
      <formula>80</formula>
    </cfRule>
    <cfRule type="cellIs" dxfId="294" priority="308" operator="greaterThan">
      <formula>69</formula>
    </cfRule>
    <cfRule type="cellIs" dxfId="293" priority="309" operator="lessThan">
      <formula>70</formula>
    </cfRule>
  </conditionalFormatting>
  <conditionalFormatting sqref="W47:X67">
    <cfRule type="containsText" dxfId="292" priority="296" operator="containsText" text="na">
      <formula>NOT(ISERROR(SEARCH("na",W47)))</formula>
    </cfRule>
  </conditionalFormatting>
  <conditionalFormatting sqref="W47:X67">
    <cfRule type="containsText" dxfId="291" priority="293" operator="containsText" text="na">
      <formula>NOT(ISERROR(SEARCH("na",W47)))</formula>
    </cfRule>
    <cfRule type="cellIs" dxfId="290" priority="294" operator="greaterThan">
      <formula>89</formula>
    </cfRule>
    <cfRule type="containsText" dxfId="289" priority="295" operator="containsText" text="na">
      <formula>NOT(ISERROR(SEARCH("na",W47)))</formula>
    </cfRule>
  </conditionalFormatting>
  <conditionalFormatting sqref="W47:X67">
    <cfRule type="containsText" dxfId="288" priority="280" operator="containsText" text="na">
      <formula>NOT(ISERROR(SEARCH("na",W47)))</formula>
    </cfRule>
    <cfRule type="cellIs" dxfId="287" priority="281" operator="greaterThan">
      <formula>89</formula>
    </cfRule>
    <cfRule type="cellIs" dxfId="286" priority="282" operator="between">
      <formula>70</formula>
      <formula>89</formula>
    </cfRule>
    <cfRule type="cellIs" dxfId="285" priority="283" operator="lessThan">
      <formula>70</formula>
    </cfRule>
    <cfRule type="cellIs" dxfId="284" priority="284" operator="lessThan">
      <formula>70</formula>
    </cfRule>
    <cfRule type="cellIs" dxfId="283" priority="285" operator="greaterThan">
      <formula>80</formula>
    </cfRule>
    <cfRule type="cellIs" dxfId="282" priority="286" operator="between">
      <formula>75</formula>
      <formula>75</formula>
    </cfRule>
    <cfRule type="cellIs" dxfId="281" priority="287" operator="between">
      <formula>70</formula>
      <formula>80</formula>
    </cfRule>
    <cfRule type="cellIs" dxfId="280" priority="288" operator="greaterThan">
      <formula>50</formula>
    </cfRule>
    <cfRule type="cellIs" dxfId="279" priority="289" operator="between">
      <formula>70</formula>
      <formula>80</formula>
    </cfRule>
    <cfRule type="cellIs" dxfId="278" priority="290" operator="greaterThan">
      <formula>80</formula>
    </cfRule>
    <cfRule type="cellIs" dxfId="277" priority="291" operator="greaterThan">
      <formula>69</formula>
    </cfRule>
    <cfRule type="cellIs" dxfId="276" priority="292" operator="lessThan">
      <formula>70</formula>
    </cfRule>
  </conditionalFormatting>
  <conditionalFormatting sqref="W47:X67">
    <cfRule type="containsText" dxfId="275" priority="279" operator="containsText" text="na">
      <formula>NOT(ISERROR(SEARCH("na",W47)))</formula>
    </cfRule>
  </conditionalFormatting>
  <conditionalFormatting sqref="W47:X67">
    <cfRule type="containsText" dxfId="274" priority="276" operator="containsText" text="na">
      <formula>NOT(ISERROR(SEARCH("na",W47)))</formula>
    </cfRule>
    <cfRule type="cellIs" dxfId="273" priority="277" operator="greaterThan">
      <formula>89</formula>
    </cfRule>
    <cfRule type="containsText" dxfId="272" priority="278" operator="containsText" text="na">
      <formula>NOT(ISERROR(SEARCH("na",W47)))</formula>
    </cfRule>
  </conditionalFormatting>
  <conditionalFormatting sqref="J68:K76">
    <cfRule type="containsText" dxfId="271" priority="263" operator="containsText" text="na">
      <formula>NOT(ISERROR(SEARCH("na",J68)))</formula>
    </cfRule>
    <cfRule type="cellIs" dxfId="270" priority="264" operator="greaterThan">
      <formula>89</formula>
    </cfRule>
    <cfRule type="cellIs" dxfId="269" priority="265" operator="between">
      <formula>70</formula>
      <formula>89</formula>
    </cfRule>
    <cfRule type="cellIs" dxfId="268" priority="266" operator="lessThan">
      <formula>70</formula>
    </cfRule>
    <cfRule type="cellIs" dxfId="267" priority="267" operator="lessThan">
      <formula>70</formula>
    </cfRule>
    <cfRule type="cellIs" dxfId="266" priority="268" operator="greaterThan">
      <formula>80</formula>
    </cfRule>
    <cfRule type="cellIs" dxfId="265" priority="269" operator="between">
      <formula>75</formula>
      <formula>75</formula>
    </cfRule>
    <cfRule type="cellIs" dxfId="264" priority="270" operator="between">
      <formula>70</formula>
      <formula>80</formula>
    </cfRule>
    <cfRule type="cellIs" dxfId="263" priority="271" operator="greaterThan">
      <formula>50</formula>
    </cfRule>
    <cfRule type="cellIs" dxfId="262" priority="272" operator="between">
      <formula>70</formula>
      <formula>80</formula>
    </cfRule>
    <cfRule type="cellIs" dxfId="261" priority="273" operator="greaterThan">
      <formula>80</formula>
    </cfRule>
    <cfRule type="cellIs" dxfId="260" priority="274" operator="greaterThan">
      <formula>69</formula>
    </cfRule>
    <cfRule type="cellIs" dxfId="259" priority="275" operator="lessThan">
      <formula>70</formula>
    </cfRule>
  </conditionalFormatting>
  <conditionalFormatting sqref="J68:K76">
    <cfRule type="containsText" dxfId="258" priority="262" operator="containsText" text="na">
      <formula>NOT(ISERROR(SEARCH("na",J68)))</formula>
    </cfRule>
  </conditionalFormatting>
  <conditionalFormatting sqref="J68:K76">
    <cfRule type="containsText" dxfId="257" priority="259" operator="containsText" text="na">
      <formula>NOT(ISERROR(SEARCH("na",J68)))</formula>
    </cfRule>
    <cfRule type="cellIs" dxfId="256" priority="260" operator="greaterThan">
      <formula>89</formula>
    </cfRule>
    <cfRule type="containsText" dxfId="255" priority="261" operator="containsText" text="na">
      <formula>NOT(ISERROR(SEARCH("na",J68)))</formula>
    </cfRule>
  </conditionalFormatting>
  <conditionalFormatting sqref="J68:K76">
    <cfRule type="containsText" dxfId="254" priority="246" operator="containsText" text="na">
      <formula>NOT(ISERROR(SEARCH("na",J68)))</formula>
    </cfRule>
    <cfRule type="cellIs" dxfId="253" priority="247" operator="greaterThan">
      <formula>89</formula>
    </cfRule>
    <cfRule type="cellIs" dxfId="252" priority="248" operator="between">
      <formula>70</formula>
      <formula>89</formula>
    </cfRule>
    <cfRule type="cellIs" dxfId="251" priority="249" operator="lessThan">
      <formula>70</formula>
    </cfRule>
    <cfRule type="cellIs" dxfId="250" priority="250" operator="lessThan">
      <formula>70</formula>
    </cfRule>
    <cfRule type="cellIs" dxfId="249" priority="251" operator="greaterThan">
      <formula>80</formula>
    </cfRule>
    <cfRule type="cellIs" dxfId="248" priority="252" operator="between">
      <formula>75</formula>
      <formula>75</formula>
    </cfRule>
    <cfRule type="cellIs" dxfId="247" priority="253" operator="between">
      <formula>70</formula>
      <formula>80</formula>
    </cfRule>
    <cfRule type="cellIs" dxfId="246" priority="254" operator="greaterThan">
      <formula>50</formula>
    </cfRule>
    <cfRule type="cellIs" dxfId="245" priority="255" operator="between">
      <formula>70</formula>
      <formula>80</formula>
    </cfRule>
    <cfRule type="cellIs" dxfId="244" priority="256" operator="greaterThan">
      <formula>80</formula>
    </cfRule>
    <cfRule type="cellIs" dxfId="243" priority="257" operator="greaterThan">
      <formula>69</formula>
    </cfRule>
    <cfRule type="cellIs" dxfId="242" priority="258" operator="lessThan">
      <formula>70</formula>
    </cfRule>
  </conditionalFormatting>
  <conditionalFormatting sqref="J68:K76">
    <cfRule type="containsText" dxfId="241" priority="245" operator="containsText" text="na">
      <formula>NOT(ISERROR(SEARCH("na",J68)))</formula>
    </cfRule>
  </conditionalFormatting>
  <conditionalFormatting sqref="J68:K76">
    <cfRule type="containsText" dxfId="240" priority="242" operator="containsText" text="na">
      <formula>NOT(ISERROR(SEARCH("na",J68)))</formula>
    </cfRule>
    <cfRule type="cellIs" dxfId="239" priority="243" operator="greaterThan">
      <formula>89</formula>
    </cfRule>
    <cfRule type="containsText" dxfId="238" priority="244" operator="containsText" text="na">
      <formula>NOT(ISERROR(SEARCH("na",J68)))</formula>
    </cfRule>
  </conditionalFormatting>
  <conditionalFormatting sqref="J68:K76">
    <cfRule type="containsText" dxfId="237" priority="229" operator="containsText" text="na">
      <formula>NOT(ISERROR(SEARCH("na",J68)))</formula>
    </cfRule>
    <cfRule type="cellIs" dxfId="236" priority="230" operator="greaterThan">
      <formula>89</formula>
    </cfRule>
    <cfRule type="cellIs" dxfId="235" priority="231" operator="between">
      <formula>70</formula>
      <formula>89</formula>
    </cfRule>
    <cfRule type="cellIs" dxfId="234" priority="232" operator="lessThan">
      <formula>70</formula>
    </cfRule>
    <cfRule type="cellIs" dxfId="233" priority="233" operator="lessThan">
      <formula>70</formula>
    </cfRule>
    <cfRule type="cellIs" dxfId="232" priority="234" operator="greaterThan">
      <formula>80</formula>
    </cfRule>
    <cfRule type="cellIs" dxfId="231" priority="235" operator="between">
      <formula>75</formula>
      <formula>75</formula>
    </cfRule>
    <cfRule type="cellIs" dxfId="230" priority="236" operator="between">
      <formula>70</formula>
      <formula>80</formula>
    </cfRule>
    <cfRule type="cellIs" dxfId="229" priority="237" operator="greaterThan">
      <formula>50</formula>
    </cfRule>
    <cfRule type="cellIs" dxfId="228" priority="238" operator="between">
      <formula>70</formula>
      <formula>80</formula>
    </cfRule>
    <cfRule type="cellIs" dxfId="227" priority="239" operator="greaterThan">
      <formula>80</formula>
    </cfRule>
    <cfRule type="cellIs" dxfId="226" priority="240" operator="greaterThan">
      <formula>69</formula>
    </cfRule>
    <cfRule type="cellIs" dxfId="225" priority="241" operator="lessThan">
      <formula>70</formula>
    </cfRule>
  </conditionalFormatting>
  <conditionalFormatting sqref="J68:K76">
    <cfRule type="containsText" dxfId="224" priority="228" operator="containsText" text="na">
      <formula>NOT(ISERROR(SEARCH("na",J68)))</formula>
    </cfRule>
  </conditionalFormatting>
  <conditionalFormatting sqref="J68:K76">
    <cfRule type="containsText" dxfId="223" priority="225" operator="containsText" text="na">
      <formula>NOT(ISERROR(SEARCH("na",J68)))</formula>
    </cfRule>
    <cfRule type="cellIs" dxfId="222" priority="226" operator="greaterThan">
      <formula>89</formula>
    </cfRule>
    <cfRule type="containsText" dxfId="221" priority="227" operator="containsText" text="na">
      <formula>NOT(ISERROR(SEARCH("na",J68)))</formula>
    </cfRule>
  </conditionalFormatting>
  <conditionalFormatting sqref="O68:P76">
    <cfRule type="containsText" dxfId="220" priority="212" operator="containsText" text="na">
      <formula>NOT(ISERROR(SEARCH("na",O68)))</formula>
    </cfRule>
    <cfRule type="cellIs" dxfId="219" priority="213" operator="greaterThan">
      <formula>89</formula>
    </cfRule>
    <cfRule type="cellIs" dxfId="218" priority="214" operator="between">
      <formula>70</formula>
      <formula>89</formula>
    </cfRule>
    <cfRule type="cellIs" dxfId="217" priority="215" operator="lessThan">
      <formula>70</formula>
    </cfRule>
    <cfRule type="cellIs" dxfId="216" priority="216" operator="lessThan">
      <formula>70</formula>
    </cfRule>
    <cfRule type="cellIs" dxfId="215" priority="217" operator="greaterThan">
      <formula>80</formula>
    </cfRule>
    <cfRule type="cellIs" dxfId="214" priority="218" operator="between">
      <formula>75</formula>
      <formula>75</formula>
    </cfRule>
    <cfRule type="cellIs" dxfId="213" priority="219" operator="between">
      <formula>70</formula>
      <formula>80</formula>
    </cfRule>
    <cfRule type="cellIs" dxfId="212" priority="220" operator="greaterThan">
      <formula>50</formula>
    </cfRule>
    <cfRule type="cellIs" dxfId="211" priority="221" operator="between">
      <formula>70</formula>
      <formula>80</formula>
    </cfRule>
    <cfRule type="cellIs" dxfId="210" priority="222" operator="greaterThan">
      <formula>80</formula>
    </cfRule>
    <cfRule type="cellIs" dxfId="209" priority="223" operator="greaterThan">
      <formula>69</formula>
    </cfRule>
    <cfRule type="cellIs" dxfId="208" priority="224" operator="lessThan">
      <formula>70</formula>
    </cfRule>
  </conditionalFormatting>
  <conditionalFormatting sqref="O68:P76">
    <cfRule type="containsText" dxfId="207" priority="211" operator="containsText" text="na">
      <formula>NOT(ISERROR(SEARCH("na",O68)))</formula>
    </cfRule>
  </conditionalFormatting>
  <conditionalFormatting sqref="O68:P76">
    <cfRule type="containsText" dxfId="206" priority="208" operator="containsText" text="na">
      <formula>NOT(ISERROR(SEARCH("na",O68)))</formula>
    </cfRule>
    <cfRule type="cellIs" dxfId="205" priority="209" operator="greaterThan">
      <formula>89</formula>
    </cfRule>
    <cfRule type="containsText" dxfId="204" priority="210" operator="containsText" text="na">
      <formula>NOT(ISERROR(SEARCH("na",O68)))</formula>
    </cfRule>
  </conditionalFormatting>
  <conditionalFormatting sqref="O68:P76">
    <cfRule type="containsText" dxfId="203" priority="195" operator="containsText" text="na">
      <formula>NOT(ISERROR(SEARCH("na",O68)))</formula>
    </cfRule>
    <cfRule type="cellIs" dxfId="202" priority="196" operator="greaterThan">
      <formula>89</formula>
    </cfRule>
    <cfRule type="cellIs" dxfId="201" priority="197" operator="between">
      <formula>70</formula>
      <formula>89</formula>
    </cfRule>
    <cfRule type="cellIs" dxfId="200" priority="198" operator="lessThan">
      <formula>70</formula>
    </cfRule>
    <cfRule type="cellIs" dxfId="199" priority="199" operator="lessThan">
      <formula>70</formula>
    </cfRule>
    <cfRule type="cellIs" dxfId="198" priority="200" operator="greaterThan">
      <formula>80</formula>
    </cfRule>
    <cfRule type="cellIs" dxfId="197" priority="201" operator="between">
      <formula>75</formula>
      <formula>75</formula>
    </cfRule>
    <cfRule type="cellIs" dxfId="196" priority="202" operator="between">
      <formula>70</formula>
      <formula>80</formula>
    </cfRule>
    <cfRule type="cellIs" dxfId="195" priority="203" operator="greaterThan">
      <formula>50</formula>
    </cfRule>
    <cfRule type="cellIs" dxfId="194" priority="204" operator="between">
      <formula>70</formula>
      <formula>80</formula>
    </cfRule>
    <cfRule type="cellIs" dxfId="193" priority="205" operator="greaterThan">
      <formula>80</formula>
    </cfRule>
    <cfRule type="cellIs" dxfId="192" priority="206" operator="greaterThan">
      <formula>69</formula>
    </cfRule>
    <cfRule type="cellIs" dxfId="191" priority="207" operator="lessThan">
      <formula>70</formula>
    </cfRule>
  </conditionalFormatting>
  <conditionalFormatting sqref="O68:P76">
    <cfRule type="containsText" dxfId="190" priority="194" operator="containsText" text="na">
      <formula>NOT(ISERROR(SEARCH("na",O68)))</formula>
    </cfRule>
  </conditionalFormatting>
  <conditionalFormatting sqref="O68:P76">
    <cfRule type="containsText" dxfId="189" priority="191" operator="containsText" text="na">
      <formula>NOT(ISERROR(SEARCH("na",O68)))</formula>
    </cfRule>
    <cfRule type="cellIs" dxfId="188" priority="192" operator="greaterThan">
      <formula>89</formula>
    </cfRule>
    <cfRule type="containsText" dxfId="187" priority="193" operator="containsText" text="na">
      <formula>NOT(ISERROR(SEARCH("na",O68)))</formula>
    </cfRule>
  </conditionalFormatting>
  <conditionalFormatting sqref="O68:P76">
    <cfRule type="containsText" dxfId="186" priority="178" operator="containsText" text="na">
      <formula>NOT(ISERROR(SEARCH("na",O68)))</formula>
    </cfRule>
    <cfRule type="cellIs" dxfId="185" priority="179" operator="greaterThan">
      <formula>89</formula>
    </cfRule>
    <cfRule type="cellIs" dxfId="184" priority="180" operator="between">
      <formula>70</formula>
      <formula>89</formula>
    </cfRule>
    <cfRule type="cellIs" dxfId="183" priority="181" operator="lessThan">
      <formula>70</formula>
    </cfRule>
    <cfRule type="cellIs" dxfId="182" priority="182" operator="lessThan">
      <formula>70</formula>
    </cfRule>
    <cfRule type="cellIs" dxfId="181" priority="183" operator="greaterThan">
      <formula>80</formula>
    </cfRule>
    <cfRule type="cellIs" dxfId="180" priority="184" operator="between">
      <formula>75</formula>
      <formula>75</formula>
    </cfRule>
    <cfRule type="cellIs" dxfId="179" priority="185" operator="between">
      <formula>70</formula>
      <formula>80</formula>
    </cfRule>
    <cfRule type="cellIs" dxfId="178" priority="186" operator="greaterThan">
      <formula>50</formula>
    </cfRule>
    <cfRule type="cellIs" dxfId="177" priority="187" operator="between">
      <formula>70</formula>
      <formula>80</formula>
    </cfRule>
    <cfRule type="cellIs" dxfId="176" priority="188" operator="greaterThan">
      <formula>80</formula>
    </cfRule>
    <cfRule type="cellIs" dxfId="175" priority="189" operator="greaterThan">
      <formula>69</formula>
    </cfRule>
    <cfRule type="cellIs" dxfId="174" priority="190" operator="lessThan">
      <formula>70</formula>
    </cfRule>
  </conditionalFormatting>
  <conditionalFormatting sqref="O68:P76">
    <cfRule type="containsText" dxfId="173" priority="177" operator="containsText" text="na">
      <formula>NOT(ISERROR(SEARCH("na",O68)))</formula>
    </cfRule>
  </conditionalFormatting>
  <conditionalFormatting sqref="O68:P76">
    <cfRule type="containsText" dxfId="172" priority="174" operator="containsText" text="na">
      <formula>NOT(ISERROR(SEARCH("na",O68)))</formula>
    </cfRule>
    <cfRule type="cellIs" dxfId="171" priority="175" operator="greaterThan">
      <formula>89</formula>
    </cfRule>
    <cfRule type="containsText" dxfId="170" priority="176" operator="containsText" text="na">
      <formula>NOT(ISERROR(SEARCH("na",O68)))</formula>
    </cfRule>
  </conditionalFormatting>
  <conditionalFormatting sqref="O68:P76">
    <cfRule type="containsText" dxfId="169" priority="161" operator="containsText" text="na">
      <formula>NOT(ISERROR(SEARCH("na",O68)))</formula>
    </cfRule>
    <cfRule type="cellIs" dxfId="168" priority="162" operator="greaterThan">
      <formula>89</formula>
    </cfRule>
    <cfRule type="cellIs" dxfId="167" priority="163" operator="between">
      <formula>70</formula>
      <formula>89</formula>
    </cfRule>
    <cfRule type="cellIs" dxfId="166" priority="164" operator="lessThan">
      <formula>70</formula>
    </cfRule>
    <cfRule type="cellIs" dxfId="165" priority="165" operator="lessThan">
      <formula>70</formula>
    </cfRule>
    <cfRule type="cellIs" dxfId="164" priority="166" operator="greaterThan">
      <formula>80</formula>
    </cfRule>
    <cfRule type="cellIs" dxfId="163" priority="167" operator="between">
      <formula>75</formula>
      <formula>75</formula>
    </cfRule>
    <cfRule type="cellIs" dxfId="162" priority="168" operator="between">
      <formula>70</formula>
      <formula>80</formula>
    </cfRule>
    <cfRule type="cellIs" dxfId="161" priority="169" operator="greaterThan">
      <formula>50</formula>
    </cfRule>
    <cfRule type="cellIs" dxfId="160" priority="170" operator="between">
      <formula>70</formula>
      <formula>80</formula>
    </cfRule>
    <cfRule type="cellIs" dxfId="159" priority="171" operator="greaterThan">
      <formula>80</formula>
    </cfRule>
    <cfRule type="cellIs" dxfId="158" priority="172" operator="greaterThan">
      <formula>69</formula>
    </cfRule>
    <cfRule type="cellIs" dxfId="157" priority="173" operator="lessThan">
      <formula>70</formula>
    </cfRule>
  </conditionalFormatting>
  <conditionalFormatting sqref="O68:P76">
    <cfRule type="containsText" dxfId="156" priority="160" operator="containsText" text="na">
      <formula>NOT(ISERROR(SEARCH("na",O68)))</formula>
    </cfRule>
  </conditionalFormatting>
  <conditionalFormatting sqref="O68:P76">
    <cfRule type="containsText" dxfId="155" priority="157" operator="containsText" text="na">
      <formula>NOT(ISERROR(SEARCH("na",O68)))</formula>
    </cfRule>
    <cfRule type="cellIs" dxfId="154" priority="158" operator="greaterThan">
      <formula>89</formula>
    </cfRule>
    <cfRule type="containsText" dxfId="153" priority="159" operator="containsText" text="na">
      <formula>NOT(ISERROR(SEARCH("na",O68)))</formula>
    </cfRule>
  </conditionalFormatting>
  <conditionalFormatting sqref="S68:T76">
    <cfRule type="containsText" dxfId="152" priority="144" operator="containsText" text="na">
      <formula>NOT(ISERROR(SEARCH("na",S68)))</formula>
    </cfRule>
    <cfRule type="cellIs" dxfId="151" priority="145" operator="greaterThan">
      <formula>89</formula>
    </cfRule>
    <cfRule type="cellIs" dxfId="150" priority="146" operator="between">
      <formula>70</formula>
      <formula>89</formula>
    </cfRule>
    <cfRule type="cellIs" dxfId="149" priority="147" operator="lessThan">
      <formula>70</formula>
    </cfRule>
    <cfRule type="cellIs" dxfId="148" priority="148" operator="lessThan">
      <formula>70</formula>
    </cfRule>
    <cfRule type="cellIs" dxfId="147" priority="149" operator="greaterThan">
      <formula>80</formula>
    </cfRule>
    <cfRule type="cellIs" dxfId="146" priority="150" operator="between">
      <formula>75</formula>
      <formula>75</formula>
    </cfRule>
    <cfRule type="cellIs" dxfId="145" priority="151" operator="between">
      <formula>70</formula>
      <formula>80</formula>
    </cfRule>
    <cfRule type="cellIs" dxfId="144" priority="152" operator="greaterThan">
      <formula>50</formula>
    </cfRule>
    <cfRule type="cellIs" dxfId="143" priority="153" operator="between">
      <formula>70</formula>
      <formula>80</formula>
    </cfRule>
    <cfRule type="cellIs" dxfId="142" priority="154" operator="greaterThan">
      <formula>80</formula>
    </cfRule>
    <cfRule type="cellIs" dxfId="141" priority="155" operator="greaterThan">
      <formula>69</formula>
    </cfRule>
    <cfRule type="cellIs" dxfId="140" priority="156" operator="lessThan">
      <formula>70</formula>
    </cfRule>
  </conditionalFormatting>
  <conditionalFormatting sqref="S68:T76">
    <cfRule type="containsText" dxfId="139" priority="143" operator="containsText" text="na">
      <formula>NOT(ISERROR(SEARCH("na",S68)))</formula>
    </cfRule>
  </conditionalFormatting>
  <conditionalFormatting sqref="S68:T76">
    <cfRule type="containsText" dxfId="138" priority="140" operator="containsText" text="na">
      <formula>NOT(ISERROR(SEARCH("na",S68)))</formula>
    </cfRule>
    <cfRule type="cellIs" dxfId="137" priority="141" operator="greaterThan">
      <formula>89</formula>
    </cfRule>
    <cfRule type="containsText" dxfId="136" priority="142" operator="containsText" text="na">
      <formula>NOT(ISERROR(SEARCH("na",S68)))</formula>
    </cfRule>
  </conditionalFormatting>
  <conditionalFormatting sqref="S68:T76">
    <cfRule type="containsText" dxfId="135" priority="127" operator="containsText" text="na">
      <formula>NOT(ISERROR(SEARCH("na",S68)))</formula>
    </cfRule>
    <cfRule type="cellIs" dxfId="134" priority="128" operator="greaterThan">
      <formula>89</formula>
    </cfRule>
    <cfRule type="cellIs" dxfId="133" priority="129" operator="between">
      <formula>70</formula>
      <formula>89</formula>
    </cfRule>
    <cfRule type="cellIs" dxfId="132" priority="130" operator="lessThan">
      <formula>70</formula>
    </cfRule>
    <cfRule type="cellIs" dxfId="131" priority="131" operator="lessThan">
      <formula>70</formula>
    </cfRule>
    <cfRule type="cellIs" dxfId="130" priority="132" operator="greaterThan">
      <formula>80</formula>
    </cfRule>
    <cfRule type="cellIs" dxfId="129" priority="133" operator="between">
      <formula>75</formula>
      <formula>75</formula>
    </cfRule>
    <cfRule type="cellIs" dxfId="128" priority="134" operator="between">
      <formula>70</formula>
      <formula>80</formula>
    </cfRule>
    <cfRule type="cellIs" dxfId="127" priority="135" operator="greaterThan">
      <formula>50</formula>
    </cfRule>
    <cfRule type="cellIs" dxfId="126" priority="136" operator="between">
      <formula>70</formula>
      <formula>80</formula>
    </cfRule>
    <cfRule type="cellIs" dxfId="125" priority="137" operator="greaterThan">
      <formula>80</formula>
    </cfRule>
    <cfRule type="cellIs" dxfId="124" priority="138" operator="greaterThan">
      <formula>69</formula>
    </cfRule>
    <cfRule type="cellIs" dxfId="123" priority="139" operator="lessThan">
      <formula>70</formula>
    </cfRule>
  </conditionalFormatting>
  <conditionalFormatting sqref="S68:T76">
    <cfRule type="containsText" dxfId="122" priority="126" operator="containsText" text="na">
      <formula>NOT(ISERROR(SEARCH("na",S68)))</formula>
    </cfRule>
  </conditionalFormatting>
  <conditionalFormatting sqref="S68:T76">
    <cfRule type="containsText" dxfId="121" priority="123" operator="containsText" text="na">
      <formula>NOT(ISERROR(SEARCH("na",S68)))</formula>
    </cfRule>
    <cfRule type="cellIs" dxfId="120" priority="124" operator="greaterThan">
      <formula>89</formula>
    </cfRule>
    <cfRule type="containsText" dxfId="119" priority="125" operator="containsText" text="na">
      <formula>NOT(ISERROR(SEARCH("na",S68)))</formula>
    </cfRule>
  </conditionalFormatting>
  <conditionalFormatting sqref="S68:T76">
    <cfRule type="containsText" dxfId="118" priority="110" operator="containsText" text="na">
      <formula>NOT(ISERROR(SEARCH("na",S68)))</formula>
    </cfRule>
    <cfRule type="cellIs" dxfId="117" priority="111" operator="greaterThan">
      <formula>89</formula>
    </cfRule>
    <cfRule type="cellIs" dxfId="116" priority="112" operator="between">
      <formula>70</formula>
      <formula>89</formula>
    </cfRule>
    <cfRule type="cellIs" dxfId="115" priority="113" operator="lessThan">
      <formula>70</formula>
    </cfRule>
    <cfRule type="cellIs" dxfId="114" priority="114" operator="lessThan">
      <formula>70</formula>
    </cfRule>
    <cfRule type="cellIs" dxfId="113" priority="115" operator="greaterThan">
      <formula>80</formula>
    </cfRule>
    <cfRule type="cellIs" dxfId="112" priority="116" operator="between">
      <formula>75</formula>
      <formula>75</formula>
    </cfRule>
    <cfRule type="cellIs" dxfId="111" priority="117" operator="between">
      <formula>70</formula>
      <formula>80</formula>
    </cfRule>
    <cfRule type="cellIs" dxfId="110" priority="118" operator="greaterThan">
      <formula>50</formula>
    </cfRule>
    <cfRule type="cellIs" dxfId="109" priority="119" operator="between">
      <formula>70</formula>
      <formula>80</formula>
    </cfRule>
    <cfRule type="cellIs" dxfId="108" priority="120" operator="greaterThan">
      <formula>80</formula>
    </cfRule>
    <cfRule type="cellIs" dxfId="107" priority="121" operator="greaterThan">
      <formula>69</formula>
    </cfRule>
    <cfRule type="cellIs" dxfId="106" priority="122" operator="lessThan">
      <formula>70</formula>
    </cfRule>
  </conditionalFormatting>
  <conditionalFormatting sqref="S68:T76">
    <cfRule type="containsText" dxfId="105" priority="109" operator="containsText" text="na">
      <formula>NOT(ISERROR(SEARCH("na",S68)))</formula>
    </cfRule>
  </conditionalFormatting>
  <conditionalFormatting sqref="S68:T76">
    <cfRule type="containsText" dxfId="104" priority="106" operator="containsText" text="na">
      <formula>NOT(ISERROR(SEARCH("na",S68)))</formula>
    </cfRule>
    <cfRule type="cellIs" dxfId="103" priority="107" operator="greaterThan">
      <formula>89</formula>
    </cfRule>
    <cfRule type="containsText" dxfId="102" priority="108" operator="containsText" text="na">
      <formula>NOT(ISERROR(SEARCH("na",S68)))</formula>
    </cfRule>
  </conditionalFormatting>
  <conditionalFormatting sqref="S68:T76">
    <cfRule type="containsText" dxfId="101" priority="93" operator="containsText" text="na">
      <formula>NOT(ISERROR(SEARCH("na",S68)))</formula>
    </cfRule>
    <cfRule type="cellIs" dxfId="100" priority="94" operator="greaterThan">
      <formula>89</formula>
    </cfRule>
    <cfRule type="cellIs" dxfId="99" priority="95" operator="between">
      <formula>70</formula>
      <formula>89</formula>
    </cfRule>
    <cfRule type="cellIs" dxfId="98" priority="96" operator="lessThan">
      <formula>70</formula>
    </cfRule>
    <cfRule type="cellIs" dxfId="97" priority="97" operator="lessThan">
      <formula>70</formula>
    </cfRule>
    <cfRule type="cellIs" dxfId="96" priority="98" operator="greaterThan">
      <formula>80</formula>
    </cfRule>
    <cfRule type="cellIs" dxfId="95" priority="99" operator="between">
      <formula>75</formula>
      <formula>75</formula>
    </cfRule>
    <cfRule type="cellIs" dxfId="94" priority="100" operator="between">
      <formula>70</formula>
      <formula>80</formula>
    </cfRule>
    <cfRule type="cellIs" dxfId="93" priority="101" operator="greaterThan">
      <formula>50</formula>
    </cfRule>
    <cfRule type="cellIs" dxfId="92" priority="102" operator="between">
      <formula>70</formula>
      <formula>80</formula>
    </cfRule>
    <cfRule type="cellIs" dxfId="91" priority="103" operator="greaterThan">
      <formula>80</formula>
    </cfRule>
    <cfRule type="cellIs" dxfId="90" priority="104" operator="greaterThan">
      <formula>69</formula>
    </cfRule>
    <cfRule type="cellIs" dxfId="89" priority="105" operator="lessThan">
      <formula>70</formula>
    </cfRule>
  </conditionalFormatting>
  <conditionalFormatting sqref="S68:T76">
    <cfRule type="containsText" dxfId="88" priority="92" operator="containsText" text="na">
      <formula>NOT(ISERROR(SEARCH("na",S68)))</formula>
    </cfRule>
  </conditionalFormatting>
  <conditionalFormatting sqref="S68:T76">
    <cfRule type="containsText" dxfId="87" priority="89" operator="containsText" text="na">
      <formula>NOT(ISERROR(SEARCH("na",S68)))</formula>
    </cfRule>
    <cfRule type="cellIs" dxfId="86" priority="90" operator="greaterThan">
      <formula>89</formula>
    </cfRule>
    <cfRule type="containsText" dxfId="85" priority="91" operator="containsText" text="na">
      <formula>NOT(ISERROR(SEARCH("na",S68)))</formula>
    </cfRule>
  </conditionalFormatting>
  <conditionalFormatting sqref="Y68:Y76">
    <cfRule type="iconSet" priority="86">
      <iconSet>
        <cfvo type="percent" val="0"/>
        <cfvo type="num" val="70"/>
        <cfvo type="num" val="90"/>
      </iconSet>
    </cfRule>
    <cfRule type="iconSet" priority="87">
      <iconSet>
        <cfvo type="percent" val="0"/>
        <cfvo type="percent" val="70"/>
        <cfvo type="percent" val="90"/>
      </iconSet>
    </cfRule>
    <cfRule type="iconSet" priority="88">
      <iconSet iconSet="3TrafficLights2">
        <cfvo type="percent" val="0"/>
        <cfvo type="percent" val="33"/>
        <cfvo type="percent" val="67"/>
      </iconSet>
    </cfRule>
  </conditionalFormatting>
  <conditionalFormatting sqref="W68:X76">
    <cfRule type="containsText" dxfId="84" priority="73" operator="containsText" text="na">
      <formula>NOT(ISERROR(SEARCH("na",W68)))</formula>
    </cfRule>
    <cfRule type="cellIs" dxfId="83" priority="74" operator="greaterThan">
      <formula>89</formula>
    </cfRule>
    <cfRule type="cellIs" dxfId="82" priority="75" operator="between">
      <formula>70</formula>
      <formula>89</formula>
    </cfRule>
    <cfRule type="cellIs" dxfId="81" priority="76" operator="lessThan">
      <formula>70</formula>
    </cfRule>
    <cfRule type="cellIs" dxfId="80" priority="77" operator="lessThan">
      <formula>70</formula>
    </cfRule>
    <cfRule type="cellIs" dxfId="79" priority="78" operator="greaterThan">
      <formula>80</formula>
    </cfRule>
    <cfRule type="cellIs" dxfId="78" priority="79" operator="between">
      <formula>75</formula>
      <formula>75</formula>
    </cfRule>
    <cfRule type="cellIs" dxfId="77" priority="80" operator="between">
      <formula>70</formula>
      <formula>80</formula>
    </cfRule>
    <cfRule type="cellIs" dxfId="76" priority="81" operator="greaterThan">
      <formula>50</formula>
    </cfRule>
    <cfRule type="cellIs" dxfId="75" priority="82" operator="between">
      <formula>70</formula>
      <formula>80</formula>
    </cfRule>
    <cfRule type="cellIs" dxfId="74" priority="83" operator="greaterThan">
      <formula>80</formula>
    </cfRule>
    <cfRule type="cellIs" dxfId="73" priority="84" operator="greaterThan">
      <formula>69</formula>
    </cfRule>
    <cfRule type="cellIs" dxfId="72" priority="85" operator="lessThan">
      <formula>70</formula>
    </cfRule>
  </conditionalFormatting>
  <conditionalFormatting sqref="W68:X76">
    <cfRule type="containsText" dxfId="71" priority="72" operator="containsText" text="na">
      <formula>NOT(ISERROR(SEARCH("na",W68)))</formula>
    </cfRule>
  </conditionalFormatting>
  <conditionalFormatting sqref="W68:X76">
    <cfRule type="containsText" dxfId="70" priority="69" operator="containsText" text="na">
      <formula>NOT(ISERROR(SEARCH("na",W68)))</formula>
    </cfRule>
    <cfRule type="cellIs" dxfId="69" priority="70" operator="greaterThan">
      <formula>89</formula>
    </cfRule>
    <cfRule type="containsText" dxfId="68" priority="71" operator="containsText" text="na">
      <formula>NOT(ISERROR(SEARCH("na",W68)))</formula>
    </cfRule>
  </conditionalFormatting>
  <conditionalFormatting sqref="W68:X76">
    <cfRule type="containsText" dxfId="67" priority="56" operator="containsText" text="na">
      <formula>NOT(ISERROR(SEARCH("na",W68)))</formula>
    </cfRule>
    <cfRule type="cellIs" dxfId="66" priority="57" operator="greaterThan">
      <formula>89</formula>
    </cfRule>
    <cfRule type="cellIs" dxfId="65" priority="58" operator="between">
      <formula>70</formula>
      <formula>89</formula>
    </cfRule>
    <cfRule type="cellIs" dxfId="64" priority="59" operator="lessThan">
      <formula>70</formula>
    </cfRule>
    <cfRule type="cellIs" dxfId="63" priority="60" operator="lessThan">
      <formula>70</formula>
    </cfRule>
    <cfRule type="cellIs" dxfId="62" priority="61" operator="greaterThan">
      <formula>80</formula>
    </cfRule>
    <cfRule type="cellIs" dxfId="61" priority="62" operator="between">
      <formula>75</formula>
      <formula>75</formula>
    </cfRule>
    <cfRule type="cellIs" dxfId="60" priority="63" operator="between">
      <formula>70</formula>
      <formula>80</formula>
    </cfRule>
    <cfRule type="cellIs" dxfId="59" priority="64" operator="greaterThan">
      <formula>50</formula>
    </cfRule>
    <cfRule type="cellIs" dxfId="58" priority="65" operator="between">
      <formula>70</formula>
      <formula>80</formula>
    </cfRule>
    <cfRule type="cellIs" dxfId="57" priority="66" operator="greaterThan">
      <formula>80</formula>
    </cfRule>
    <cfRule type="cellIs" dxfId="56" priority="67" operator="greaterThan">
      <formula>69</formula>
    </cfRule>
    <cfRule type="cellIs" dxfId="55" priority="68" operator="lessThan">
      <formula>70</formula>
    </cfRule>
  </conditionalFormatting>
  <conditionalFormatting sqref="W68:X76">
    <cfRule type="containsText" dxfId="54" priority="55" operator="containsText" text="na">
      <formula>NOT(ISERROR(SEARCH("na",W68)))</formula>
    </cfRule>
  </conditionalFormatting>
  <conditionalFormatting sqref="W68:X76">
    <cfRule type="containsText" dxfId="53" priority="52" operator="containsText" text="na">
      <formula>NOT(ISERROR(SEARCH("na",W68)))</formula>
    </cfRule>
    <cfRule type="cellIs" dxfId="52" priority="53" operator="greaterThan">
      <formula>89</formula>
    </cfRule>
    <cfRule type="containsText" dxfId="51" priority="54" operator="containsText" text="na">
      <formula>NOT(ISERROR(SEARCH("na",W68)))</formula>
    </cfRule>
  </conditionalFormatting>
  <conditionalFormatting sqref="W68:X76">
    <cfRule type="containsText" dxfId="50" priority="39" operator="containsText" text="na">
      <formula>NOT(ISERROR(SEARCH("na",W68)))</formula>
    </cfRule>
    <cfRule type="cellIs" dxfId="49" priority="40" operator="greaterThan">
      <formula>89</formula>
    </cfRule>
    <cfRule type="cellIs" dxfId="48" priority="41" operator="between">
      <formula>70</formula>
      <formula>89</formula>
    </cfRule>
    <cfRule type="cellIs" dxfId="47" priority="42" operator="lessThan">
      <formula>70</formula>
    </cfRule>
    <cfRule type="cellIs" dxfId="46" priority="43" operator="lessThan">
      <formula>70</formula>
    </cfRule>
    <cfRule type="cellIs" dxfId="45" priority="44" operator="greaterThan">
      <formula>80</formula>
    </cfRule>
    <cfRule type="cellIs" dxfId="44" priority="45" operator="between">
      <formula>75</formula>
      <formula>75</formula>
    </cfRule>
    <cfRule type="cellIs" dxfId="43" priority="46" operator="between">
      <formula>70</formula>
      <formula>80</formula>
    </cfRule>
    <cfRule type="cellIs" dxfId="42" priority="47" operator="greaterThan">
      <formula>50</formula>
    </cfRule>
    <cfRule type="cellIs" dxfId="41" priority="48" operator="between">
      <formula>70</formula>
      <formula>80</formula>
    </cfRule>
    <cfRule type="cellIs" dxfId="40" priority="49" operator="greaterThan">
      <formula>80</formula>
    </cfRule>
    <cfRule type="cellIs" dxfId="39" priority="50" operator="greaterThan">
      <formula>69</formula>
    </cfRule>
    <cfRule type="cellIs" dxfId="38" priority="51" operator="lessThan">
      <formula>70</formula>
    </cfRule>
  </conditionalFormatting>
  <conditionalFormatting sqref="W68:X76">
    <cfRule type="containsText" dxfId="37" priority="38" operator="containsText" text="na">
      <formula>NOT(ISERROR(SEARCH("na",W68)))</formula>
    </cfRule>
  </conditionalFormatting>
  <conditionalFormatting sqref="W68:X76">
    <cfRule type="containsText" dxfId="36" priority="35" operator="containsText" text="na">
      <formula>NOT(ISERROR(SEARCH("na",W68)))</formula>
    </cfRule>
    <cfRule type="cellIs" dxfId="35" priority="36" operator="greaterThan">
      <formula>89</formula>
    </cfRule>
    <cfRule type="containsText" dxfId="34" priority="37" operator="containsText" text="na">
      <formula>NOT(ISERROR(SEARCH("na",W68)))</formula>
    </cfRule>
  </conditionalFormatting>
  <conditionalFormatting sqref="W68:X76">
    <cfRule type="containsText" dxfId="33" priority="22" operator="containsText" text="na">
      <formula>NOT(ISERROR(SEARCH("na",W68)))</formula>
    </cfRule>
    <cfRule type="cellIs" dxfId="32" priority="23" operator="greaterThan">
      <formula>89</formula>
    </cfRule>
    <cfRule type="cellIs" dxfId="31" priority="24" operator="between">
      <formula>70</formula>
      <formula>89</formula>
    </cfRule>
    <cfRule type="cellIs" dxfId="30" priority="25" operator="lessThan">
      <formula>70</formula>
    </cfRule>
    <cfRule type="cellIs" dxfId="29" priority="26" operator="lessThan">
      <formula>70</formula>
    </cfRule>
    <cfRule type="cellIs" dxfId="28" priority="27" operator="greaterThan">
      <formula>80</formula>
    </cfRule>
    <cfRule type="cellIs" dxfId="27" priority="28" operator="between">
      <formula>75</formula>
      <formula>75</formula>
    </cfRule>
    <cfRule type="cellIs" dxfId="26" priority="29" operator="between">
      <formula>70</formula>
      <formula>80</formula>
    </cfRule>
    <cfRule type="cellIs" dxfId="25" priority="30" operator="greaterThan">
      <formula>50</formula>
    </cfRule>
    <cfRule type="cellIs" dxfId="24" priority="31" operator="between">
      <formula>70</formula>
      <formula>80</formula>
    </cfRule>
    <cfRule type="cellIs" dxfId="23" priority="32" operator="greaterThan">
      <formula>80</formula>
    </cfRule>
    <cfRule type="cellIs" dxfId="22" priority="33" operator="greaterThan">
      <formula>69</formula>
    </cfRule>
    <cfRule type="cellIs" dxfId="21" priority="34" operator="lessThan">
      <formula>70</formula>
    </cfRule>
  </conditionalFormatting>
  <conditionalFormatting sqref="W68:X76">
    <cfRule type="containsText" dxfId="20" priority="21" operator="containsText" text="na">
      <formula>NOT(ISERROR(SEARCH("na",W68)))</formula>
    </cfRule>
  </conditionalFormatting>
  <conditionalFormatting sqref="W68:X76">
    <cfRule type="containsText" dxfId="19" priority="18" operator="containsText" text="na">
      <formula>NOT(ISERROR(SEARCH("na",W68)))</formula>
    </cfRule>
    <cfRule type="cellIs" dxfId="18" priority="19" operator="greaterThan">
      <formula>89</formula>
    </cfRule>
    <cfRule type="containsText" dxfId="17" priority="20" operator="containsText" text="na">
      <formula>NOT(ISERROR(SEARCH("na",W68)))</formula>
    </cfRule>
  </conditionalFormatting>
  <conditionalFormatting sqref="W68:X76">
    <cfRule type="containsText" dxfId="16" priority="5" operator="containsText" text="na">
      <formula>NOT(ISERROR(SEARCH("na",W68)))</formula>
    </cfRule>
    <cfRule type="cellIs" dxfId="15" priority="6" operator="greaterThan">
      <formula>89</formula>
    </cfRule>
    <cfRule type="cellIs" dxfId="14" priority="7" operator="between">
      <formula>70</formula>
      <formula>89</formula>
    </cfRule>
    <cfRule type="cellIs" dxfId="13" priority="8" operator="lessThan">
      <formula>70</formula>
    </cfRule>
    <cfRule type="cellIs" dxfId="12" priority="9" operator="lessThan">
      <formula>70</formula>
    </cfRule>
    <cfRule type="cellIs" dxfId="11" priority="10" operator="greaterThan">
      <formula>80</formula>
    </cfRule>
    <cfRule type="cellIs" dxfId="10" priority="11" operator="between">
      <formula>75</formula>
      <formula>75</formula>
    </cfRule>
    <cfRule type="cellIs" dxfId="9" priority="12" operator="between">
      <formula>70</formula>
      <formula>80</formula>
    </cfRule>
    <cfRule type="cellIs" dxfId="8" priority="13" operator="greaterThan">
      <formula>50</formula>
    </cfRule>
    <cfRule type="cellIs" dxfId="7" priority="14" operator="between">
      <formula>70</formula>
      <formula>80</formula>
    </cfRule>
    <cfRule type="cellIs" dxfId="6" priority="15" operator="greaterThan">
      <formula>80</formula>
    </cfRule>
    <cfRule type="cellIs" dxfId="5" priority="16" operator="greaterThan">
      <formula>69</formula>
    </cfRule>
    <cfRule type="cellIs" dxfId="4" priority="17" operator="lessThan">
      <formula>70</formula>
    </cfRule>
  </conditionalFormatting>
  <conditionalFormatting sqref="W68:X76">
    <cfRule type="containsText" dxfId="3" priority="4" operator="containsText" text="na">
      <formula>NOT(ISERROR(SEARCH("na",W68)))</formula>
    </cfRule>
  </conditionalFormatting>
  <conditionalFormatting sqref="W68:X76">
    <cfRule type="containsText" dxfId="2" priority="1" operator="containsText" text="na">
      <formula>NOT(ISERROR(SEARCH("na",W68)))</formula>
    </cfRule>
    <cfRule type="cellIs" dxfId="1" priority="2" operator="greaterThan">
      <formula>89</formula>
    </cfRule>
    <cfRule type="containsText" dxfId="0" priority="3" operator="containsText" text="na">
      <formula>NOT(ISERROR(SEARCH("na",W68)))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2" sqref="B12"/>
    </sheetView>
  </sheetViews>
  <sheetFormatPr baseColWidth="10" defaultColWidth="11.42578125" defaultRowHeight="15" x14ac:dyDescent="0.25"/>
  <cols>
    <col min="1" max="1" width="21" bestFit="1" customWidth="1"/>
  </cols>
  <sheetData>
    <row r="1" spans="1:8" ht="15.75" thickBot="1" x14ac:dyDescent="0.3"/>
    <row r="2" spans="1:8" ht="15" customHeight="1" x14ac:dyDescent="0.25">
      <c r="A2" s="69" t="s">
        <v>165</v>
      </c>
      <c r="B2" s="70"/>
      <c r="C2" s="36"/>
      <c r="D2" s="37"/>
      <c r="H2" s="38"/>
    </row>
    <row r="3" spans="1:8" x14ac:dyDescent="0.25">
      <c r="A3" s="39" t="s">
        <v>166</v>
      </c>
      <c r="B3" s="40">
        <f>SUM('Avance fisico PDD'!Y7:Y76)/100</f>
        <v>22.486904761904761</v>
      </c>
      <c r="C3" s="67">
        <f>76-6</f>
        <v>70</v>
      </c>
      <c r="D3" s="41"/>
      <c r="H3" s="41"/>
    </row>
    <row r="4" spans="1:8" ht="15.75" thickBot="1" x14ac:dyDescent="0.3">
      <c r="A4" s="42" t="s">
        <v>167</v>
      </c>
      <c r="B4" s="43">
        <f>+C3-B3</f>
        <v>47.513095238095239</v>
      </c>
      <c r="C4" s="68"/>
      <c r="D4" s="41"/>
      <c r="H4" s="41"/>
    </row>
    <row r="5" spans="1:8" ht="15.75" thickBot="1" x14ac:dyDescent="0.3"/>
    <row r="6" spans="1:8" ht="15" customHeight="1" x14ac:dyDescent="0.25">
      <c r="A6" s="71" t="s">
        <v>168</v>
      </c>
      <c r="B6" s="72"/>
      <c r="C6" s="44"/>
    </row>
    <row r="7" spans="1:8" x14ac:dyDescent="0.25">
      <c r="A7" s="39" t="s">
        <v>166</v>
      </c>
      <c r="B7" s="40">
        <f>SUM('Avance fisico PDD'!J7:J76)/100</f>
        <v>8.65</v>
      </c>
      <c r="C7" s="67">
        <f>SUM('Avance fisico PDD'!I7:I76)</f>
        <v>25</v>
      </c>
    </row>
    <row r="8" spans="1:8" ht="15.75" thickBot="1" x14ac:dyDescent="0.3">
      <c r="A8" s="42" t="s">
        <v>167</v>
      </c>
      <c r="B8" s="43">
        <f>+C7-B7</f>
        <v>16.350000000000001</v>
      </c>
      <c r="C8" s="68"/>
    </row>
    <row r="9" spans="1:8" ht="15.75" thickBot="1" x14ac:dyDescent="0.3"/>
    <row r="10" spans="1:8" ht="15" customHeight="1" x14ac:dyDescent="0.25">
      <c r="A10" s="71" t="s">
        <v>169</v>
      </c>
      <c r="B10" s="72"/>
      <c r="C10" s="44"/>
    </row>
    <row r="11" spans="1:8" x14ac:dyDescent="0.25">
      <c r="A11" s="39" t="s">
        <v>166</v>
      </c>
      <c r="B11" s="40">
        <f>SUM('Avance fisico PDD'!O7:O76)/100</f>
        <v>32.274999999999999</v>
      </c>
      <c r="C11" s="67">
        <f>SUM('Avance fisico PDD'!N7:N76)</f>
        <v>64</v>
      </c>
    </row>
    <row r="12" spans="1:8" ht="15.75" thickBot="1" x14ac:dyDescent="0.3">
      <c r="A12" s="42" t="s">
        <v>167</v>
      </c>
      <c r="B12" s="43">
        <f>+C11-B11</f>
        <v>31.725000000000001</v>
      </c>
      <c r="C12" s="68"/>
    </row>
  </sheetData>
  <mergeCells count="6">
    <mergeCell ref="C11:C12"/>
    <mergeCell ref="A2:B2"/>
    <mergeCell ref="C3:C4"/>
    <mergeCell ref="A6:B6"/>
    <mergeCell ref="C7:C8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zoomScale="105" zoomScaleNormal="105" workbookViewId="0">
      <selection activeCell="P21" sqref="P21"/>
    </sheetView>
  </sheetViews>
  <sheetFormatPr baseColWidth="10" defaultColWidth="11.42578125" defaultRowHeight="15" x14ac:dyDescent="0.25"/>
  <cols>
    <col min="1" max="16384" width="11.42578125" style="46"/>
  </cols>
  <sheetData/>
  <sheetProtection password="C789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Avance fisico PDD</vt:lpstr>
      <vt:lpstr>Hoja1</vt:lpstr>
      <vt:lpstr>GRAFICOS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GIGLIOLA CORPUS</cp:lastModifiedBy>
  <cp:lastPrinted>2013-08-19T17:42:53Z</cp:lastPrinted>
  <dcterms:created xsi:type="dcterms:W3CDTF">2012-02-10T14:33:52Z</dcterms:created>
  <dcterms:modified xsi:type="dcterms:W3CDTF">2014-01-31T20:46:26Z</dcterms:modified>
</cp:coreProperties>
</file>