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540" yWindow="450" windowWidth="12240" windowHeight="8295"/>
  </bookViews>
  <sheets>
    <sheet name="Avance fisico PDD" sheetId="10" r:id="rId1"/>
    <sheet name="Hoja1" sheetId="11" state="hidden" r:id="rId2"/>
    <sheet name="Hoja2" sheetId="12" r:id="rId3"/>
  </sheets>
  <definedNames>
    <definedName name="_xlnm.Print_Titles" localSheetId="0">'Avance fisico PDD'!$1:$6</definedName>
  </definedNames>
  <calcPr calcId="145621"/>
</workbook>
</file>

<file path=xl/calcChain.xml><?xml version="1.0" encoding="utf-8"?>
<calcChain xmlns="http://schemas.openxmlformats.org/spreadsheetml/2006/main">
  <c r="B3" i="11" l="1"/>
  <c r="C3" i="11"/>
  <c r="B11" i="11"/>
  <c r="C11" i="11"/>
  <c r="B7" i="11"/>
  <c r="C7" i="11"/>
  <c r="N8" i="10"/>
  <c r="N9" i="10"/>
  <c r="N10" i="10"/>
  <c r="N11" i="10"/>
  <c r="N12" i="10"/>
  <c r="N13" i="10"/>
  <c r="N14" i="10"/>
  <c r="N15" i="10"/>
  <c r="N16" i="10"/>
  <c r="N17" i="10"/>
  <c r="N18" i="10"/>
  <c r="N19" i="10"/>
  <c r="N20" i="10"/>
  <c r="N21" i="10"/>
  <c r="N22" i="10"/>
  <c r="N23" i="10"/>
  <c r="N24" i="10"/>
  <c r="N25" i="10"/>
  <c r="N26" i="10"/>
  <c r="N27" i="10"/>
  <c r="N28" i="10"/>
  <c r="N29" i="10"/>
  <c r="N30" i="10"/>
  <c r="N31" i="10"/>
  <c r="N32" i="10"/>
  <c r="N33" i="10"/>
  <c r="N34" i="10"/>
  <c r="N35" i="10"/>
  <c r="N36" i="10"/>
  <c r="N37" i="10"/>
  <c r="N38" i="10"/>
  <c r="N39" i="10"/>
  <c r="N40" i="10"/>
  <c r="N41" i="10"/>
  <c r="N42" i="10"/>
  <c r="N43" i="10"/>
  <c r="N44" i="10"/>
  <c r="N45" i="10"/>
  <c r="N46" i="10"/>
  <c r="N47" i="10"/>
  <c r="N48" i="10"/>
  <c r="N49" i="10"/>
  <c r="N50" i="10"/>
  <c r="N51" i="10"/>
  <c r="N52" i="10"/>
  <c r="N53" i="10"/>
  <c r="N54" i="10"/>
  <c r="N55" i="10"/>
  <c r="N56" i="10"/>
  <c r="N57" i="10"/>
  <c r="N58" i="10"/>
  <c r="N59" i="10"/>
  <c r="N60" i="10"/>
  <c r="N61" i="10"/>
  <c r="N62" i="10"/>
  <c r="N63" i="10"/>
  <c r="N64" i="10"/>
  <c r="N7" i="10"/>
  <c r="I8" i="10"/>
  <c r="I9" i="10"/>
  <c r="I10" i="10"/>
  <c r="I11" i="10"/>
  <c r="I12" i="10"/>
  <c r="I13" i="10"/>
  <c r="I14" i="10"/>
  <c r="I15" i="10"/>
  <c r="I16" i="10"/>
  <c r="I17" i="10"/>
  <c r="I18" i="10"/>
  <c r="I19" i="10"/>
  <c r="I20" i="10"/>
  <c r="I21" i="10"/>
  <c r="I22" i="10"/>
  <c r="I23" i="10"/>
  <c r="I24" i="10"/>
  <c r="I25" i="10"/>
  <c r="I26" i="10"/>
  <c r="I27" i="10"/>
  <c r="I28" i="10"/>
  <c r="I29" i="10"/>
  <c r="I30" i="10"/>
  <c r="I31" i="10"/>
  <c r="I32" i="10"/>
  <c r="I33" i="10"/>
  <c r="I34" i="10"/>
  <c r="I35" i="10"/>
  <c r="I36" i="10"/>
  <c r="I37" i="10"/>
  <c r="I38" i="10"/>
  <c r="I39" i="10"/>
  <c r="I40" i="10"/>
  <c r="I41" i="10"/>
  <c r="I42" i="10"/>
  <c r="I43" i="10"/>
  <c r="I44" i="10"/>
  <c r="I45" i="10"/>
  <c r="I46" i="10"/>
  <c r="I47" i="10"/>
  <c r="I48" i="10"/>
  <c r="I49" i="10"/>
  <c r="I50" i="10"/>
  <c r="I51" i="10"/>
  <c r="I52" i="10"/>
  <c r="I53" i="10"/>
  <c r="I54" i="10"/>
  <c r="I55" i="10"/>
  <c r="I56" i="10"/>
  <c r="I57" i="10"/>
  <c r="I58" i="10"/>
  <c r="I59" i="10"/>
  <c r="I60" i="10"/>
  <c r="I61" i="10"/>
  <c r="I62" i="10"/>
  <c r="I63" i="10"/>
  <c r="I64" i="10"/>
  <c r="I7" i="10"/>
  <c r="B12" i="11" l="1"/>
  <c r="B8" i="11"/>
  <c r="B4" i="11"/>
  <c r="Z64" i="10" l="1"/>
  <c r="Y64" i="10" s="1"/>
  <c r="X64" i="10"/>
  <c r="W64" i="10" s="1"/>
  <c r="T64" i="10"/>
  <c r="S64" i="10" s="1"/>
  <c r="P64" i="10"/>
  <c r="O64" i="10" s="1"/>
  <c r="K64" i="10"/>
  <c r="J64" i="10" s="1"/>
  <c r="Z63" i="10"/>
  <c r="Y63" i="10" s="1"/>
  <c r="X63" i="10"/>
  <c r="W63" i="10" s="1"/>
  <c r="T63" i="10"/>
  <c r="S63" i="10" s="1"/>
  <c r="P63" i="10"/>
  <c r="O63" i="10" s="1"/>
  <c r="K63" i="10"/>
  <c r="J63" i="10" s="1"/>
  <c r="Z62" i="10"/>
  <c r="Y62" i="10" s="1"/>
  <c r="X62" i="10"/>
  <c r="W62" i="10" s="1"/>
  <c r="T62" i="10"/>
  <c r="S62" i="10" s="1"/>
  <c r="P62" i="10"/>
  <c r="O62" i="10" s="1"/>
  <c r="K62" i="10"/>
  <c r="J62" i="10" s="1"/>
  <c r="Z61" i="10"/>
  <c r="Y61" i="10" s="1"/>
  <c r="X61" i="10"/>
  <c r="W61" i="10" s="1"/>
  <c r="T61" i="10"/>
  <c r="S61" i="10" s="1"/>
  <c r="P61" i="10"/>
  <c r="O61" i="10" s="1"/>
  <c r="K61" i="10"/>
  <c r="J61" i="10" s="1"/>
  <c r="Z60" i="10"/>
  <c r="Y60" i="10" s="1"/>
  <c r="X60" i="10"/>
  <c r="W60" i="10" s="1"/>
  <c r="T60" i="10"/>
  <c r="S60" i="10" s="1"/>
  <c r="P60" i="10"/>
  <c r="O60" i="10" s="1"/>
  <c r="K60" i="10"/>
  <c r="J60" i="10" s="1"/>
  <c r="Z59" i="10" l="1"/>
  <c r="Y59" i="10" s="1"/>
  <c r="X59" i="10"/>
  <c r="W59" i="10" s="1"/>
  <c r="T59" i="10"/>
  <c r="S59" i="10" s="1"/>
  <c r="P59" i="10"/>
  <c r="O59" i="10" s="1"/>
  <c r="K59" i="10"/>
  <c r="J59" i="10" s="1"/>
  <c r="Z58" i="10"/>
  <c r="Y58" i="10" s="1"/>
  <c r="X58" i="10"/>
  <c r="W58" i="10" s="1"/>
  <c r="T58" i="10"/>
  <c r="S58" i="10" s="1"/>
  <c r="P58" i="10"/>
  <c r="O58" i="10" s="1"/>
  <c r="K58" i="10"/>
  <c r="J58" i="10" s="1"/>
  <c r="Z57" i="10"/>
  <c r="Y57" i="10" s="1"/>
  <c r="X57" i="10"/>
  <c r="W57" i="10" s="1"/>
  <c r="T57" i="10"/>
  <c r="S57" i="10" s="1"/>
  <c r="P57" i="10"/>
  <c r="O57" i="10" s="1"/>
  <c r="K57" i="10"/>
  <c r="J57" i="10" s="1"/>
  <c r="Z56" i="10"/>
  <c r="Y56" i="10" s="1"/>
  <c r="X56" i="10"/>
  <c r="W56" i="10" s="1"/>
  <c r="T56" i="10"/>
  <c r="S56" i="10" s="1"/>
  <c r="P56" i="10"/>
  <c r="O56" i="10" s="1"/>
  <c r="K56" i="10"/>
  <c r="J56" i="10" s="1"/>
  <c r="Z55" i="10"/>
  <c r="Y55" i="10" s="1"/>
  <c r="X55" i="10"/>
  <c r="W55" i="10" s="1"/>
  <c r="T55" i="10"/>
  <c r="S55" i="10" s="1"/>
  <c r="P55" i="10"/>
  <c r="O55" i="10" s="1"/>
  <c r="K55" i="10"/>
  <c r="J55" i="10" s="1"/>
  <c r="Z54" i="10" l="1"/>
  <c r="Y54" i="10" s="1"/>
  <c r="X54" i="10"/>
  <c r="W54" i="10" s="1"/>
  <c r="T54" i="10"/>
  <c r="S54" i="10" s="1"/>
  <c r="P54" i="10"/>
  <c r="O54" i="10" s="1"/>
  <c r="K54" i="10"/>
  <c r="J54" i="10"/>
  <c r="Z21" i="10" l="1"/>
  <c r="Z51" i="10" l="1"/>
  <c r="Z41" i="10"/>
  <c r="Z40" i="10"/>
  <c r="Z22" i="10"/>
  <c r="Z23" i="10"/>
  <c r="Z24" i="10"/>
  <c r="Z25" i="10"/>
  <c r="Z26" i="10"/>
  <c r="Z27" i="10"/>
  <c r="Z28" i="10"/>
  <c r="Z29" i="10"/>
  <c r="Z30" i="10"/>
  <c r="Z31" i="10"/>
  <c r="Z32" i="10"/>
  <c r="Z33" i="10"/>
  <c r="Z34" i="10"/>
  <c r="Z35" i="10"/>
  <c r="Z36" i="10"/>
  <c r="Z37" i="10"/>
  <c r="Z38" i="10"/>
  <c r="Z39" i="10"/>
  <c r="Z42" i="10"/>
  <c r="Z43" i="10"/>
  <c r="Z44" i="10"/>
  <c r="Z45" i="10"/>
  <c r="Z46" i="10"/>
  <c r="Z47" i="10"/>
  <c r="Z48" i="10"/>
  <c r="Z49" i="10"/>
  <c r="Z50" i="10"/>
  <c r="Z52" i="10"/>
  <c r="Z53" i="10"/>
  <c r="Z20" i="10"/>
  <c r="Z18" i="10"/>
  <c r="Z19" i="10"/>
  <c r="Z15" i="10"/>
  <c r="Z16" i="10"/>
  <c r="Z17" i="10"/>
  <c r="Z13" i="10"/>
  <c r="Z14" i="10"/>
  <c r="Z12" i="10"/>
  <c r="Z10" i="10"/>
  <c r="Y10" i="10" s="1"/>
  <c r="Z8" i="10"/>
  <c r="Y8" i="10" s="1"/>
  <c r="Z9" i="10"/>
  <c r="Y9" i="10" s="1"/>
  <c r="Z11" i="10"/>
  <c r="Y11" i="10" s="1"/>
  <c r="X8" i="10"/>
  <c r="W8" i="10" s="1"/>
  <c r="X9" i="10"/>
  <c r="W9" i="10" s="1"/>
  <c r="X10" i="10"/>
  <c r="W10" i="10" s="1"/>
  <c r="X11" i="10"/>
  <c r="W11" i="10" s="1"/>
  <c r="X12" i="10"/>
  <c r="W12" i="10" s="1"/>
  <c r="X13" i="10"/>
  <c r="W13" i="10" s="1"/>
  <c r="W14" i="10"/>
  <c r="X14" i="10"/>
  <c r="X15" i="10"/>
  <c r="W15" i="10" s="1"/>
  <c r="X16" i="10"/>
  <c r="W16" i="10" s="1"/>
  <c r="X17" i="10"/>
  <c r="W17" i="10" s="1"/>
  <c r="X18" i="10"/>
  <c r="W18" i="10" s="1"/>
  <c r="X19" i="10"/>
  <c r="W19" i="10" s="1"/>
  <c r="X20" i="10"/>
  <c r="W20" i="10" s="1"/>
  <c r="X21" i="10"/>
  <c r="W21" i="10" s="1"/>
  <c r="X22" i="10"/>
  <c r="W22" i="10" s="1"/>
  <c r="X23" i="10"/>
  <c r="W23" i="10" s="1"/>
  <c r="X24" i="10"/>
  <c r="W24" i="10" s="1"/>
  <c r="X25" i="10"/>
  <c r="W25" i="10" s="1"/>
  <c r="X26" i="10"/>
  <c r="W26" i="10" s="1"/>
  <c r="X27" i="10"/>
  <c r="W27" i="10" s="1"/>
  <c r="X28" i="10"/>
  <c r="W28" i="10" s="1"/>
  <c r="X29" i="10"/>
  <c r="W29" i="10" s="1"/>
  <c r="W30" i="10"/>
  <c r="X30" i="10"/>
  <c r="X31" i="10"/>
  <c r="W31" i="10" s="1"/>
  <c r="X32" i="10"/>
  <c r="W32" i="10" s="1"/>
  <c r="X33" i="10"/>
  <c r="W33" i="10" s="1"/>
  <c r="X34" i="10"/>
  <c r="W34" i="10" s="1"/>
  <c r="X35" i="10"/>
  <c r="W35" i="10" s="1"/>
  <c r="X36" i="10"/>
  <c r="W36" i="10" s="1"/>
  <c r="X37" i="10"/>
  <c r="W37" i="10" s="1"/>
  <c r="W38" i="10"/>
  <c r="X38" i="10"/>
  <c r="X39" i="10"/>
  <c r="W39" i="10" s="1"/>
  <c r="X40" i="10"/>
  <c r="W40" i="10" s="1"/>
  <c r="X41" i="10"/>
  <c r="W41" i="10" s="1"/>
  <c r="X42" i="10"/>
  <c r="W42" i="10" s="1"/>
  <c r="X43" i="10"/>
  <c r="W43" i="10" s="1"/>
  <c r="X44" i="10"/>
  <c r="W44" i="10" s="1"/>
  <c r="X45" i="10"/>
  <c r="W45" i="10" s="1"/>
  <c r="W46" i="10"/>
  <c r="X46" i="10"/>
  <c r="X47" i="10"/>
  <c r="W47" i="10" s="1"/>
  <c r="X48" i="10"/>
  <c r="W48" i="10" s="1"/>
  <c r="X49" i="10"/>
  <c r="W49" i="10" s="1"/>
  <c r="X50" i="10"/>
  <c r="W50" i="10" s="1"/>
  <c r="X51" i="10"/>
  <c r="W51" i="10" s="1"/>
  <c r="X52" i="10"/>
  <c r="W52" i="10" s="1"/>
  <c r="X53" i="10"/>
  <c r="W53" i="10" s="1"/>
  <c r="T8" i="10"/>
  <c r="S8" i="10" s="1"/>
  <c r="T9" i="10"/>
  <c r="S9" i="10" s="1"/>
  <c r="T10" i="10"/>
  <c r="S10" i="10" s="1"/>
  <c r="T11" i="10"/>
  <c r="S11" i="10" s="1"/>
  <c r="T12" i="10"/>
  <c r="S12" i="10" s="1"/>
  <c r="T13" i="10"/>
  <c r="S13" i="10" s="1"/>
  <c r="T14" i="10"/>
  <c r="S14" i="10" s="1"/>
  <c r="T15" i="10"/>
  <c r="S15" i="10" s="1"/>
  <c r="T16" i="10"/>
  <c r="S16" i="10" s="1"/>
  <c r="T17" i="10"/>
  <c r="S17" i="10" s="1"/>
  <c r="T18" i="10"/>
  <c r="S18" i="10" s="1"/>
  <c r="T19" i="10"/>
  <c r="S19" i="10" s="1"/>
  <c r="T20" i="10"/>
  <c r="S20" i="10" s="1"/>
  <c r="T21" i="10"/>
  <c r="S21" i="10" s="1"/>
  <c r="T22" i="10"/>
  <c r="S22" i="10" s="1"/>
  <c r="T23" i="10"/>
  <c r="S23" i="10" s="1"/>
  <c r="T24" i="10"/>
  <c r="S24" i="10" s="1"/>
  <c r="T25" i="10"/>
  <c r="S25" i="10" s="1"/>
  <c r="T26" i="10"/>
  <c r="S26" i="10" s="1"/>
  <c r="T27" i="10"/>
  <c r="S27" i="10" s="1"/>
  <c r="T28" i="10"/>
  <c r="S28" i="10" s="1"/>
  <c r="T29" i="10"/>
  <c r="S29" i="10" s="1"/>
  <c r="T30" i="10"/>
  <c r="S30" i="10" s="1"/>
  <c r="T31" i="10"/>
  <c r="S31" i="10" s="1"/>
  <c r="T32" i="10"/>
  <c r="S32" i="10" s="1"/>
  <c r="T33" i="10"/>
  <c r="S33" i="10" s="1"/>
  <c r="T34" i="10"/>
  <c r="S34" i="10" s="1"/>
  <c r="T35" i="10"/>
  <c r="S35" i="10" s="1"/>
  <c r="T36" i="10"/>
  <c r="S36" i="10" s="1"/>
  <c r="T37" i="10"/>
  <c r="S37" i="10" s="1"/>
  <c r="T38" i="10"/>
  <c r="S38" i="10" s="1"/>
  <c r="T39" i="10"/>
  <c r="S39" i="10" s="1"/>
  <c r="T40" i="10"/>
  <c r="S40" i="10" s="1"/>
  <c r="T41" i="10"/>
  <c r="S41" i="10" s="1"/>
  <c r="T42" i="10"/>
  <c r="S42" i="10" s="1"/>
  <c r="T43" i="10"/>
  <c r="S43" i="10" s="1"/>
  <c r="T44" i="10"/>
  <c r="S44" i="10" s="1"/>
  <c r="T45" i="10"/>
  <c r="S45" i="10" s="1"/>
  <c r="T46" i="10"/>
  <c r="S46" i="10" s="1"/>
  <c r="T47" i="10"/>
  <c r="S47" i="10" s="1"/>
  <c r="T48" i="10"/>
  <c r="S48" i="10" s="1"/>
  <c r="T49" i="10"/>
  <c r="S49" i="10" s="1"/>
  <c r="T50" i="10"/>
  <c r="S50" i="10" s="1"/>
  <c r="T51" i="10"/>
  <c r="S51" i="10" s="1"/>
  <c r="T52" i="10"/>
  <c r="S52" i="10" s="1"/>
  <c r="T53" i="10"/>
  <c r="S53" i="10" s="1"/>
  <c r="P8" i="10"/>
  <c r="O8" i="10" s="1"/>
  <c r="P9" i="10"/>
  <c r="O9" i="10" s="1"/>
  <c r="O10" i="10"/>
  <c r="P10" i="10"/>
  <c r="P11" i="10"/>
  <c r="O11" i="10" s="1"/>
  <c r="O12" i="10"/>
  <c r="P12" i="10"/>
  <c r="P13" i="10"/>
  <c r="O13" i="10" s="1"/>
  <c r="P14" i="10"/>
  <c r="O14" i="10" s="1"/>
  <c r="P15" i="10"/>
  <c r="O15" i="10" s="1"/>
  <c r="O16" i="10"/>
  <c r="P16" i="10"/>
  <c r="P17" i="10"/>
  <c r="O17" i="10" s="1"/>
  <c r="O18" i="10"/>
  <c r="P18" i="10"/>
  <c r="P19" i="10"/>
  <c r="O19" i="10" s="1"/>
  <c r="O20" i="10"/>
  <c r="P20" i="10"/>
  <c r="P21" i="10"/>
  <c r="O21" i="10" s="1"/>
  <c r="P22" i="10"/>
  <c r="O22" i="10" s="1"/>
  <c r="P23" i="10"/>
  <c r="O23" i="10" s="1"/>
  <c r="P24" i="10"/>
  <c r="O24" i="10" s="1"/>
  <c r="P25" i="10"/>
  <c r="O25" i="10" s="1"/>
  <c r="P26" i="10"/>
  <c r="O26" i="10" s="1"/>
  <c r="P27" i="10"/>
  <c r="O27" i="10" s="1"/>
  <c r="P28" i="10"/>
  <c r="O28" i="10" s="1"/>
  <c r="P29" i="10"/>
  <c r="O29" i="10" s="1"/>
  <c r="O30" i="10"/>
  <c r="P30" i="10"/>
  <c r="P31" i="10"/>
  <c r="O31" i="10" s="1"/>
  <c r="O32" i="10"/>
  <c r="P32" i="10"/>
  <c r="P33" i="10"/>
  <c r="O33" i="10" s="1"/>
  <c r="P34" i="10"/>
  <c r="O34" i="10" s="1"/>
  <c r="P35" i="10"/>
  <c r="O35" i="10" s="1"/>
  <c r="O36" i="10"/>
  <c r="P36" i="10"/>
  <c r="P37" i="10"/>
  <c r="O37" i="10" s="1"/>
  <c r="O38" i="10"/>
  <c r="P38" i="10"/>
  <c r="P39" i="10"/>
  <c r="O39" i="10" s="1"/>
  <c r="O40" i="10"/>
  <c r="P40" i="10"/>
  <c r="P41" i="10"/>
  <c r="O41" i="10" s="1"/>
  <c r="P42" i="10"/>
  <c r="O42" i="10" s="1"/>
  <c r="P43" i="10"/>
  <c r="O43" i="10" s="1"/>
  <c r="P44" i="10"/>
  <c r="O44" i="10" s="1"/>
  <c r="P45" i="10"/>
  <c r="O45" i="10" s="1"/>
  <c r="O46" i="10"/>
  <c r="P46" i="10"/>
  <c r="P47" i="10"/>
  <c r="O47" i="10" s="1"/>
  <c r="P48" i="10"/>
  <c r="O48" i="10" s="1"/>
  <c r="P49" i="10"/>
  <c r="O49" i="10" s="1"/>
  <c r="O50" i="10"/>
  <c r="P50" i="10"/>
  <c r="P51" i="10"/>
  <c r="O51" i="10" s="1"/>
  <c r="P52" i="10"/>
  <c r="O52" i="10" s="1"/>
  <c r="P53" i="10"/>
  <c r="O53" i="10" s="1"/>
  <c r="K8" i="10"/>
  <c r="J8" i="10" s="1"/>
  <c r="K9" i="10"/>
  <c r="J9" i="10" s="1"/>
  <c r="K10" i="10"/>
  <c r="J10" i="10" s="1"/>
  <c r="K11" i="10"/>
  <c r="J11" i="10" s="1"/>
  <c r="K12" i="10"/>
  <c r="J12" i="10" s="1"/>
  <c r="K13" i="10"/>
  <c r="J13" i="10" s="1"/>
  <c r="K14" i="10"/>
  <c r="J14" i="10" s="1"/>
  <c r="K15" i="10"/>
  <c r="J15" i="10" s="1"/>
  <c r="K16" i="10"/>
  <c r="J16" i="10" s="1"/>
  <c r="K17" i="10"/>
  <c r="J17" i="10" s="1"/>
  <c r="K18" i="10"/>
  <c r="J18" i="10" s="1"/>
  <c r="K19" i="10"/>
  <c r="J19" i="10" s="1"/>
  <c r="K20" i="10"/>
  <c r="J20" i="10" s="1"/>
  <c r="K21" i="10"/>
  <c r="J21" i="10" s="1"/>
  <c r="K22" i="10"/>
  <c r="J22" i="10" s="1"/>
  <c r="K23" i="10"/>
  <c r="J23" i="10" s="1"/>
  <c r="K24" i="10"/>
  <c r="J24" i="10" s="1"/>
  <c r="K25" i="10"/>
  <c r="J25" i="10" s="1"/>
  <c r="K26" i="10"/>
  <c r="J26" i="10" s="1"/>
  <c r="K27" i="10"/>
  <c r="J27" i="10" s="1"/>
  <c r="K28" i="10"/>
  <c r="J28" i="10" s="1"/>
  <c r="K29" i="10"/>
  <c r="J29" i="10" s="1"/>
  <c r="K30" i="10"/>
  <c r="J30" i="10" s="1"/>
  <c r="K31" i="10"/>
  <c r="J31" i="10" s="1"/>
  <c r="K32" i="10"/>
  <c r="J32" i="10" s="1"/>
  <c r="K33" i="10"/>
  <c r="J33" i="10" s="1"/>
  <c r="K34" i="10"/>
  <c r="J34" i="10" s="1"/>
  <c r="K35" i="10"/>
  <c r="J35" i="10" s="1"/>
  <c r="K36" i="10"/>
  <c r="J36" i="10" s="1"/>
  <c r="K37" i="10"/>
  <c r="J37" i="10" s="1"/>
  <c r="K38" i="10"/>
  <c r="J38" i="10" s="1"/>
  <c r="K39" i="10"/>
  <c r="J39" i="10" s="1"/>
  <c r="K40" i="10"/>
  <c r="J40" i="10" s="1"/>
  <c r="K41" i="10"/>
  <c r="J41" i="10" s="1"/>
  <c r="K42" i="10"/>
  <c r="J42" i="10" s="1"/>
  <c r="K43" i="10"/>
  <c r="J43" i="10" s="1"/>
  <c r="K44" i="10"/>
  <c r="J44" i="10" s="1"/>
  <c r="K45" i="10"/>
  <c r="J45" i="10" s="1"/>
  <c r="K46" i="10"/>
  <c r="J46" i="10" s="1"/>
  <c r="K47" i="10"/>
  <c r="J47" i="10" s="1"/>
  <c r="K48" i="10"/>
  <c r="J48" i="10" s="1"/>
  <c r="K49" i="10"/>
  <c r="J49" i="10" s="1"/>
  <c r="K50" i="10"/>
  <c r="J50" i="10" s="1"/>
  <c r="K51" i="10"/>
  <c r="J51" i="10" s="1"/>
  <c r="K52" i="10"/>
  <c r="J52" i="10" s="1"/>
  <c r="K53" i="10"/>
  <c r="J53" i="10" s="1"/>
  <c r="Z7" i="10"/>
  <c r="Y7" i="10" s="1"/>
  <c r="X7" i="10"/>
  <c r="W7" i="10" s="1"/>
  <c r="T7" i="10"/>
  <c r="S7" i="10" s="1"/>
  <c r="P7" i="10"/>
  <c r="O7" i="10" s="1"/>
  <c r="K7" i="10"/>
  <c r="J7" i="10" s="1"/>
  <c r="Y12" i="10" l="1"/>
  <c r="Y14" i="10"/>
  <c r="Y15" i="10"/>
  <c r="Y16" i="10"/>
  <c r="Y18" i="10"/>
  <c r="Y19" i="10"/>
  <c r="Y20" i="10"/>
  <c r="Y22" i="10"/>
  <c r="Y23" i="10"/>
  <c r="Y24" i="10"/>
  <c r="Y26" i="10"/>
  <c r="Y27" i="10"/>
  <c r="Y28" i="10"/>
  <c r="Y30" i="10"/>
  <c r="Y31" i="10"/>
  <c r="Y32" i="10"/>
  <c r="Y34" i="10"/>
  <c r="Y35" i="10"/>
  <c r="Y36" i="10"/>
  <c r="Y38" i="10"/>
  <c r="Y39" i="10"/>
  <c r="Y40" i="10"/>
  <c r="Y42" i="10"/>
  <c r="Y43" i="10"/>
  <c r="Y44" i="10"/>
  <c r="Y46" i="10"/>
  <c r="Y47" i="10"/>
  <c r="Y48" i="10"/>
  <c r="Y50" i="10"/>
  <c r="Y51" i="10"/>
  <c r="Y52" i="10"/>
  <c r="Y13" i="10"/>
  <c r="Y17" i="10"/>
  <c r="Y21" i="10"/>
  <c r="Y25" i="10"/>
  <c r="Y29" i="10"/>
  <c r="Y33" i="10"/>
  <c r="Y37" i="10"/>
  <c r="Y41" i="10"/>
  <c r="Y45" i="10"/>
  <c r="Y49" i="10"/>
  <c r="Y53" i="10"/>
</calcChain>
</file>

<file path=xl/sharedStrings.xml><?xml version="1.0" encoding="utf-8"?>
<sst xmlns="http://schemas.openxmlformats.org/spreadsheetml/2006/main" count="233" uniqueCount="159">
  <si>
    <t>Meta</t>
  </si>
  <si>
    <t>Avance físico de la Meta anual</t>
  </si>
  <si>
    <t>Avance físico de la Meta del cuatrienio</t>
  </si>
  <si>
    <t>DEFINICIÓN
→</t>
  </si>
  <si>
    <t>indicador</t>
  </si>
  <si>
    <t>Meta Cuatrenio</t>
  </si>
  <si>
    <t>P</t>
  </si>
  <si>
    <t>E</t>
  </si>
  <si>
    <t>TABLERO DE CONTROL</t>
  </si>
  <si>
    <t xml:space="preserve">Programa </t>
  </si>
  <si>
    <t>Subprograma</t>
  </si>
  <si>
    <t>a</t>
  </si>
  <si>
    <t>NUESTRO PATRIMONIO, UNA RIQUEZA PARA CONSERVAR Y COMPARTIR</t>
  </si>
  <si>
    <t>MAS Y MEJORES ESPACIOS PARA LA FORMACION ARTISTICA</t>
  </si>
  <si>
    <t>LEA Y CUENTE CONMIGO</t>
  </si>
  <si>
    <t>LA CULTURA TAMBIEN TIENE SU SISTEMA</t>
  </si>
  <si>
    <t>SUMA TALENTO E INICIATIVA Y SAL ADELANTE</t>
  </si>
  <si>
    <t>Patrimonio Inmaterial</t>
  </si>
  <si>
    <t>Patrimonio Material</t>
  </si>
  <si>
    <t>Desarrollo de Programas Artísticos para la Primera Infancia</t>
  </si>
  <si>
    <t xml:space="preserve">Formación Artística para Niños, Niñas, Adolescentes y Jóvenes </t>
  </si>
  <si>
    <t xml:space="preserve"> Infraestructura Cultural</t>
  </si>
  <si>
    <t xml:space="preserve"> Promoción de Lectura y Bibliotecas</t>
  </si>
  <si>
    <t>Espacios de Participación y Rendición de Cuentas</t>
  </si>
  <si>
    <t>Sistemas de Información Cultural</t>
  </si>
  <si>
    <t>Emprendimiento Cultural</t>
  </si>
  <si>
    <t>A 2013 haber consolidado y aprobado el documento definitivo “Inventario de Patrimonio Inmaterial del Archipiélago”.</t>
  </si>
  <si>
    <t xml:space="preserve">A 2015 haber desarrollado tres (3) encuentros anuales que permitan la promoción y difusión de las manifestaciones artísticas tradicionales al interior del Archipiélago </t>
  </si>
  <si>
    <r>
      <t xml:space="preserve">A 2015 haber apoyado la realización de dieciseis (16) eventos mediante convocatoria de estimulos para la circulación de las expresiones  artísticas y culturales </t>
    </r>
    <r>
      <rPr>
        <sz val="8"/>
        <color indexed="10"/>
        <rFont val="Arial"/>
        <family val="2"/>
      </rPr>
      <t xml:space="preserve"> </t>
    </r>
    <r>
      <rPr>
        <sz val="8"/>
        <color indexed="8"/>
        <rFont val="Arial"/>
        <family val="2"/>
      </rPr>
      <t>tradicionales</t>
    </r>
    <r>
      <rPr>
        <sz val="8"/>
        <color indexed="10"/>
        <rFont val="Arial"/>
        <family val="2"/>
      </rPr>
      <t xml:space="preserve"> </t>
    </r>
    <r>
      <rPr>
        <sz val="8"/>
        <color indexed="8"/>
        <rFont val="Arial"/>
        <family val="2"/>
      </rPr>
      <t xml:space="preserve">del Departamento. </t>
    </r>
  </si>
  <si>
    <t>A 2015 haber Apoyado a la Academia Departamental de Historia en la elaboración de un diagnostico de investigaciones y documentos que dan cuenta de la historia del Archipiélago.</t>
  </si>
  <si>
    <t>A 2015 haber creado, dotado y mantenido un grupo de vigías del patrimonio del Departamento</t>
  </si>
  <si>
    <t>A 2015 haber desarrollado un proyecto de divulgación de tres (3) saberes tradicionales con adultos mayores –raizales- con enfoque intergeneracional</t>
  </si>
  <si>
    <r>
      <t xml:space="preserve">A 2015 haber apoyado la realización de veinte (20) eventos anuales para la circulación de las expresiones  artísticas y culturales </t>
    </r>
    <r>
      <rPr>
        <sz val="8"/>
        <color indexed="10"/>
        <rFont val="Arial"/>
        <family val="2"/>
      </rPr>
      <t xml:space="preserve"> </t>
    </r>
    <r>
      <rPr>
        <sz val="8"/>
        <color indexed="8"/>
        <rFont val="Arial"/>
        <family val="2"/>
      </rPr>
      <t>tradicionales</t>
    </r>
    <r>
      <rPr>
        <sz val="8"/>
        <color indexed="10"/>
        <rFont val="Arial"/>
        <family val="2"/>
      </rPr>
      <t xml:space="preserve"> </t>
    </r>
    <r>
      <rPr>
        <sz val="8"/>
        <color indexed="8"/>
        <rFont val="Arial"/>
        <family val="2"/>
      </rPr>
      <t xml:space="preserve">del Departamento. </t>
    </r>
  </si>
  <si>
    <t>A 2015 haber realizado e institucionalizado un festival gastronómico anual que resalten la riqueza gastronómica del grupo étnico raizal</t>
  </si>
  <si>
    <t>A 2015 haber capacitado veinte (20) vigías del patrimonio</t>
  </si>
  <si>
    <t xml:space="preserve">A 2014 haber actualizado el Inventario Arquitectónico de Patrimonio Material </t>
  </si>
  <si>
    <t>A 2015 haber realizado el registro del Inventario Arquitectónico de Patrimonio Material ante el Ministerio de Cultura</t>
  </si>
  <si>
    <t xml:space="preserve">A 2013 haber desarrollado un programa de incentivo para las viviendas con arquitectura vernácula con el objetivo de lograr  su mantenimiento y conservación </t>
  </si>
  <si>
    <t xml:space="preserve">A 2015 haber realizado un (1) taller anual de estimulación temprana artística </t>
  </si>
  <si>
    <t xml:space="preserve">A 2015 haber realizado un (1) taller anual de Formación a Formadores en estimulación temprana artística </t>
  </si>
  <si>
    <t>A 2015 haber implementado programas de Formación en las cuatro (4) áreas Artísticas priorizadas</t>
  </si>
  <si>
    <t xml:space="preserve">A 2015 haber implementado la escuela de formación artística con énfasis en  Música, Danza, Teatro, Artes Plásticas </t>
  </si>
  <si>
    <r>
      <t>A 2015 haber apoyado la creación y funcionamiento de un grupo de proyección</t>
    </r>
    <r>
      <rPr>
        <sz val="8"/>
        <color indexed="10"/>
        <rFont val="Arial"/>
        <family val="2"/>
      </rPr>
      <t xml:space="preserve"> </t>
    </r>
    <r>
      <rPr>
        <sz val="8"/>
        <color indexed="8"/>
        <rFont val="Arial"/>
        <family val="2"/>
      </rPr>
      <t>sinfónica del Archipiélago</t>
    </r>
  </si>
  <si>
    <t xml:space="preserve">A 2015 haber apoyado doce (12) procesos de circulación y divulgación de las expresiones, derivadas de los procesos de formación artística. </t>
  </si>
  <si>
    <t xml:space="preserve">A 2013 haber fortalecido un grupo de música típica juvenil </t>
  </si>
  <si>
    <t xml:space="preserve">A 2015 haber implementado tres (3) procesos de formación en audiovisuales  </t>
  </si>
  <si>
    <t>a 2015 haber realizado tres (3) proceso de formación a formadores</t>
  </si>
  <si>
    <t>A 2015 haber apoyado la participación de creadores o grupos artísticos en cinco (5) eventos a través intercambios culturales a nivel regional, nacional e internacional.</t>
  </si>
  <si>
    <t>A 2015 haber apoyado la realización de nueve (9) proyecciones cinematográficas  en diferentes espacios de la isla.</t>
  </si>
  <si>
    <t>A 2015 haber implementado una biblioteca en la Casa de la Cultura de North End</t>
  </si>
  <si>
    <t>A 2015 haber implementado una sala audiovisual que promueva el acceso de audiovisuales no comerciales</t>
  </si>
  <si>
    <t xml:space="preserve">A 2013 haber dotado la Casa de la Cultura de la Loma </t>
  </si>
  <si>
    <t>A 2015 haber gestionado la construccion y reactivación de la Casa de la Cultura de San Luis</t>
  </si>
  <si>
    <t>A 2015 haber diseñado un Museo que incluya parque tematico</t>
  </si>
  <si>
    <t>A 2015 haber diseñado y construido una concha acustica</t>
  </si>
  <si>
    <t>A 2015 haber implemetado un centro de memoria</t>
  </si>
  <si>
    <t>A 2015 haber fortalecido las bibliotecas públicas a través de una red</t>
  </si>
  <si>
    <t>A 2015 haber realizado dos (2) Talleres anuales de lectura y escritura para mejorar sus hábitos y competencias.</t>
  </si>
  <si>
    <t>A 2015 haber realizado tres (3) capacitaciones a las bibliotecarias y promotores de lectura en estrategias lúdicas de lectura</t>
  </si>
  <si>
    <t>A 2015 haber implemetado un Programa de promoción de lectura</t>
  </si>
  <si>
    <t>A 2015 haber realizado alianzas estratégicas para la promoción de lectura en el Archipiélago</t>
  </si>
  <si>
    <t>A 2015 haber gestionado la actualización de dos (2) colecciones bibliotecarias</t>
  </si>
  <si>
    <t xml:space="preserve">A 2015 haber adecuado y dotado la Biblioteca Pública para la prestación de servicios informacionales </t>
  </si>
  <si>
    <t xml:space="preserve">A 2015 haber realizado dos (2) campañas para la recuperación y divulgación del patrimonio documental del Archipiélago </t>
  </si>
  <si>
    <t>A 2015 haber realizado dos (2) campañas anuales de promoción de lectura</t>
  </si>
  <si>
    <t>A 2015 haber mantenido en funcionamiento el Consejo Departamental de Cultura</t>
  </si>
  <si>
    <t>A 2015 haber mantenido en funcionamiento el Consejo Departamental de Patrimonio</t>
  </si>
  <si>
    <t>A 2015 haber mantenido en funcionamiento de Consejo Departamental de Cinematografía</t>
  </si>
  <si>
    <t>A 2015 haber realizado una (1) rendición anual de cuentas en cultura</t>
  </si>
  <si>
    <t>A 2015 haber formulado y aprobado una política cultural departamental</t>
  </si>
  <si>
    <t>A 2015 haber desarrollodo y mantenido un sistema de información cultural sobre creadores, gestores y organizaciones culturales</t>
  </si>
  <si>
    <t>A 2015 haber realizado un (1) proceso anual de formación en emprendimiento cultural</t>
  </si>
  <si>
    <t>A 2015 haber apoyado cuatro (4) planes de negocios culturales de emprendedores, creadores y/o organizaciones culturales (a través de convocatoria pública)</t>
  </si>
  <si>
    <t>Documento aprobado y adoptado</t>
  </si>
  <si>
    <t>Número de encuentros para la promoción de manifestaciones artísticas tradicionales realizados</t>
  </si>
  <si>
    <t>Número de eventos apoyados mediante una convocatoria de estímulos</t>
  </si>
  <si>
    <t>Diagnóstico realizado</t>
  </si>
  <si>
    <t>Número de grupos de vigías creados, dotados e implementados</t>
  </si>
  <si>
    <t>Número de saberes tradicionales divulgados</t>
  </si>
  <si>
    <t>Número de festivales gastronómicos realizados</t>
  </si>
  <si>
    <t>Número de personas capacitadas como vigías del patrimonio</t>
  </si>
  <si>
    <t>Número de eventos institucionales apoyados</t>
  </si>
  <si>
    <t>Número de inventarios arquitectónicos actualizados</t>
  </si>
  <si>
    <t>Número inventarios arquitectónicos registrados ante el Ministerio de Cultura</t>
  </si>
  <si>
    <t>Número de viviendas beneficiadas con el programas</t>
  </si>
  <si>
    <t>Número de talleres de estimulación temprana realizados</t>
  </si>
  <si>
    <t>Número de talleres de formación a formadores realizados</t>
  </si>
  <si>
    <t>Número de programas de formación implementados</t>
  </si>
  <si>
    <t>Número de escuelas de formación artística implementadas</t>
  </si>
  <si>
    <t>Número de grupo grupos apoyados</t>
  </si>
  <si>
    <t>Número muestras artísticas apoyados</t>
  </si>
  <si>
    <t>Número de grupos de música típica juvenil fortalecidos</t>
  </si>
  <si>
    <t>Número de procesos de formación realizados.</t>
  </si>
  <si>
    <t>Número De procesos de formación realizados</t>
  </si>
  <si>
    <t>Número de creadores o grupos artísticos apoyados para participar en intercambios</t>
  </si>
  <si>
    <t>Número de apoyos a proyecciones cinematográficas realizadas.</t>
  </si>
  <si>
    <t>Número de bibliotecas implementadas</t>
  </si>
  <si>
    <t>Número de sala de audiovisuales implementadas</t>
  </si>
  <si>
    <t>Casa de la Cultura dotada</t>
  </si>
  <si>
    <t>Casas de la cultura gestionadas</t>
  </si>
  <si>
    <t>Museo construido</t>
  </si>
  <si>
    <t>Concha acústica diseñada y construida</t>
  </si>
  <si>
    <t>Centro de memoria implementado</t>
  </si>
  <si>
    <t>Una red de bibliotecas creada y en prestación de servicios bibliotecarios</t>
  </si>
  <si>
    <t>Número talleres de lectura y escritura realizados</t>
  </si>
  <si>
    <t>Número de capacitaciones sobre servicios bibliotecarios realizadas</t>
  </si>
  <si>
    <t>Programa de promoción de lectura implementado</t>
  </si>
  <si>
    <t>Número de alianzas estratégicas para la promoción de lectura en el Archipiélago</t>
  </si>
  <si>
    <t>Número de actualización de colecciones bibliotecarias</t>
  </si>
  <si>
    <t>Número de adecuaciones para la prestación de servicios informacionales en las bibliotecas</t>
  </si>
  <si>
    <t>Número de campañas para la recuperación y divulgación del patrimonio documental del Archipiélago</t>
  </si>
  <si>
    <t>Número de campañas de promoción de lectura</t>
  </si>
  <si>
    <t>Número de reuniones del Consejo Departamental de Cultura</t>
  </si>
  <si>
    <t>Número de reuniones del Consejo Departamental de Patrimonio</t>
  </si>
  <si>
    <t>Número de reuniones del Consejo Departamental de Cinematografía</t>
  </si>
  <si>
    <t>Número de eventos de rendición de cuentas</t>
  </si>
  <si>
    <t>Número de políticas aprobadas</t>
  </si>
  <si>
    <t>Número de sistemas desarrollados y mantenidos</t>
  </si>
  <si>
    <t>Número de procesos formativos en emprendimiento realizados</t>
  </si>
  <si>
    <t>Número de planes de negocios culturales apoyados</t>
  </si>
  <si>
    <t>MAS Y MEJOR INFRAESTRUCTURA PARA EL DESARROLLO</t>
  </si>
  <si>
    <t>Grandes Obras de  Infraestructura Públicas</t>
  </si>
  <si>
    <t>A 2014 haber reconstruido y Reactivado la Casa de la Cultura en el Sector de North End</t>
  </si>
  <si>
    <t>Número de casas de la cultura reconstruidas y reactivadas</t>
  </si>
  <si>
    <t>A</t>
  </si>
  <si>
    <t>viene de infraestructura</t>
  </si>
  <si>
    <t>PROTEGER LA SALUD, LA VIDA Y LA CULTURA, TIENEN SU CIENCIA</t>
  </si>
  <si>
    <t xml:space="preserve"> Cultura y Población</t>
  </si>
  <si>
    <t xml:space="preserve">A 2015 haber realizado una caracterización  socioeconómica  de la población perteneciente a la etnia raizal. </t>
  </si>
  <si>
    <t>Número de caracterizaciones realizadas</t>
  </si>
  <si>
    <t>A 2015 haber realizado  una investigación  sobre cultura en el Departamento: Inventario de talento creador, de capacidades, de potencialidades, de potenciales alianzas internacionales, de posibles empresas mixtas de cultura, y los estudios de viabilidad de un Centro desde el cual se promueva al turismo mundial, el patrimonio cultural del Archipiélago.</t>
  </si>
  <si>
    <t>Investigación sobre cultura realizada</t>
  </si>
  <si>
    <r>
      <t xml:space="preserve">A 2015 haber realizado una compilación de estudios históricos realizados sobre el Departamento, </t>
    </r>
    <r>
      <rPr>
        <sz val="8"/>
        <color indexed="8"/>
        <rFont val="Arial"/>
        <family val="2"/>
      </rPr>
      <t xml:space="preserve">sistematizarlos y convertirlos    en base para la memoria histórica que presida la Biblioteca o la Casa de la cultura. </t>
    </r>
  </si>
  <si>
    <r>
      <rPr>
        <sz val="8"/>
        <color indexed="8"/>
        <rFont val="Arial"/>
        <family val="2"/>
      </rPr>
      <t>Número de</t>
    </r>
    <r>
      <rPr>
        <b/>
        <sz val="8"/>
        <color indexed="8"/>
        <rFont val="Arial"/>
        <family val="2"/>
      </rPr>
      <t xml:space="preserve"> </t>
    </r>
    <r>
      <rPr>
        <sz val="8"/>
        <color indexed="8"/>
        <rFont val="Arial"/>
        <family val="2"/>
      </rPr>
      <t>Compilaciones de estudios históricos realizados.</t>
    </r>
  </si>
  <si>
    <t>A 2015 haber diseñado e implementado un programa de ciencia, tecnología e innovación para sectores productivos</t>
  </si>
  <si>
    <t>Número de programa diseñado e implementados</t>
  </si>
  <si>
    <t>A 2015 haber realizado una investigación sobre la cultura ciudadana en el Archipiélago de San Andrés, Providencia y Santa Catalina, como línea base para orientar la gestión departamental en el tema</t>
  </si>
  <si>
    <t>Número de investigaciones sobre cultura ciudadana realizadas</t>
  </si>
  <si>
    <t>VIENE DE PLANEACION</t>
  </si>
  <si>
    <t>RECONOCIMIENTO DE LA IDENTIDAD CULTURAL RAIZAL</t>
  </si>
  <si>
    <t xml:space="preserve">Protección de la Identidad  </t>
  </si>
  <si>
    <t>A 2014 haber implementado una escuela de artes y oficio raizal</t>
  </si>
  <si>
    <t>Número de escuelas implementadas</t>
  </si>
  <si>
    <t>A 2015 haber diseñado e implementado un proceso de formación en cultura raizal para ser implementado en las casas de la cultura</t>
  </si>
  <si>
    <t xml:space="preserve">Número de procesos diseñados e implementados </t>
  </si>
  <si>
    <t xml:space="preserve"> A 2015 haber diseñado e implementado un plan de señalización recuperando la toponimia tradicional.</t>
  </si>
  <si>
    <t>Plan diseñado e implementado</t>
  </si>
  <si>
    <t xml:space="preserve"> Fortalecimiento Económico   </t>
  </si>
  <si>
    <t>A 2015 haber fortalecido 12 iniciativas empresariales raizales diferentes a las contempladas en otros sectores</t>
  </si>
  <si>
    <t>Número de iniciativas fortalecidas</t>
  </si>
  <si>
    <t xml:space="preserve">A 2015 haber gestionado la implementación del modelo OVOP “Productos marca región” en las ofertas tradicionales de los microempresarios y familias raizales (gastronomía, danza, música, turismo, agroindustria). </t>
  </si>
  <si>
    <t>Número de gestiones realizadas</t>
  </si>
  <si>
    <t>VIENE DE RAIZAL</t>
  </si>
  <si>
    <t xml:space="preserve">Ejecutado </t>
  </si>
  <si>
    <t>Sin ejecutar</t>
  </si>
  <si>
    <t>TABLERO DE CONTROL CULTURA EN EL CUATRIENIO</t>
  </si>
  <si>
    <t>TABLERO DE CONTROL CULTURA 2012</t>
  </si>
  <si>
    <t>TABLERO DE CONTROL CULTURA 2013</t>
  </si>
  <si>
    <t>SECRETARIA DE PLANEACION -FECHA DE CORTE DICIEMBRE 31 DEL 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</si>
</sst>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_);_(* \(#,##0\);_(* &quot;-&quot;??_);_(@_)"/>
  </numFmts>
  <fonts count="26" x14ac:knownFonts="1">
    <font>
      <sz val="11"/>
      <color theme="1"/>
      <name val="Calibri"/>
      <family val="2"/>
      <scheme val="minor"/>
    </font>
    <font>
      <b/>
      <sz val="11"/>
      <name val="Arial Narrow"/>
      <family val="2"/>
    </font>
    <font>
      <sz val="8"/>
      <color indexed="8"/>
      <name val="Arial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10"/>
      <color theme="1"/>
      <name val="Arial Narrow"/>
      <family val="2"/>
    </font>
    <font>
      <b/>
      <sz val="11"/>
      <color rgb="FFFFFFFF"/>
      <name val="Arial Narrow"/>
      <family val="2"/>
    </font>
    <font>
      <sz val="36"/>
      <color theme="1"/>
      <name val="Arial Narrow"/>
      <family val="2"/>
    </font>
    <font>
      <sz val="8"/>
      <color rgb="FF000000"/>
      <name val="Arial"/>
      <family val="2"/>
    </font>
    <font>
      <sz val="8"/>
      <color theme="1"/>
      <name val="Arial"/>
      <family val="2"/>
    </font>
    <font>
      <b/>
      <sz val="12"/>
      <color theme="1"/>
      <name val="Arial Narrow"/>
      <family val="2"/>
    </font>
    <font>
      <sz val="12"/>
      <color theme="1"/>
      <name val="Arial Narrow"/>
      <family val="2"/>
    </font>
    <font>
      <sz val="8"/>
      <color indexed="10"/>
      <name val="Arial"/>
      <family val="2"/>
    </font>
    <font>
      <sz val="9"/>
      <name val="Arial"/>
      <family val="2"/>
    </font>
    <font>
      <sz val="16"/>
      <color theme="1"/>
      <name val="Arial Narrow"/>
      <family val="2"/>
    </font>
    <font>
      <sz val="10"/>
      <name val="Arial Narrow"/>
      <family val="2"/>
    </font>
    <font>
      <sz val="10"/>
      <color rgb="FF000000"/>
      <name val="Arial Narrow"/>
      <family val="2"/>
    </font>
    <font>
      <b/>
      <sz val="8"/>
      <color rgb="FF000000"/>
      <name val="Arial"/>
      <family val="2"/>
    </font>
    <font>
      <b/>
      <sz val="8"/>
      <color indexed="8"/>
      <name val="Arial"/>
      <family val="2"/>
    </font>
    <font>
      <b/>
      <sz val="11"/>
      <color rgb="FFFA7D00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10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A9EAF7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2F2F2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 tint="0.399975585192419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9" fontId="4" fillId="0" borderId="0" applyFont="0" applyFill="0" applyBorder="0" applyAlignment="0" applyProtection="0"/>
    <xf numFmtId="0" fontId="20" fillId="7" borderId="10" applyNumberFormat="0" applyAlignment="0" applyProtection="0"/>
    <xf numFmtId="0" fontId="4" fillId="8" borderId="0" applyNumberFormat="0" applyBorder="0" applyAlignment="0" applyProtection="0"/>
  </cellStyleXfs>
  <cellXfs count="83">
    <xf numFmtId="0" fontId="0" fillId="0" borderId="0" xfId="0"/>
    <xf numFmtId="0" fontId="5" fillId="0" borderId="0" xfId="0" applyFont="1"/>
    <xf numFmtId="0" fontId="0" fillId="2" borderId="0" xfId="0" applyFill="1"/>
    <xf numFmtId="0" fontId="6" fillId="2" borderId="2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1" fontId="8" fillId="0" borderId="1" xfId="0" applyNumberFormat="1" applyFont="1" applyBorder="1" applyAlignment="1">
      <alignment vertical="center"/>
    </xf>
    <xf numFmtId="0" fontId="9" fillId="2" borderId="1" xfId="0" applyFont="1" applyFill="1" applyBorder="1" applyAlignment="1">
      <alignment horizontal="justify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1" fontId="3" fillId="2" borderId="1" xfId="1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justify" vertical="center" wrapText="1"/>
    </xf>
    <xf numFmtId="0" fontId="3" fillId="0" borderId="1" xfId="0" applyFont="1" applyFill="1" applyBorder="1" applyAlignment="1">
      <alignment horizontal="center" vertical="center"/>
    </xf>
    <xf numFmtId="0" fontId="5" fillId="0" borderId="0" xfId="0" applyFont="1" applyBorder="1"/>
    <xf numFmtId="0" fontId="7" fillId="3" borderId="4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center" vertical="justify" wrapText="1"/>
    </xf>
    <xf numFmtId="0" fontId="1" fillId="5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justify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3" fontId="3" fillId="0" borderId="1" xfId="1" applyNumberFormat="1" applyFont="1" applyFill="1" applyBorder="1" applyAlignment="1">
      <alignment horizontal="center" vertical="center"/>
    </xf>
    <xf numFmtId="3" fontId="3" fillId="2" borderId="1" xfId="1" applyNumberFormat="1" applyFont="1" applyFill="1" applyBorder="1" applyAlignment="1">
      <alignment horizontal="center" vertical="center"/>
    </xf>
    <xf numFmtId="3" fontId="14" fillId="0" borderId="1" xfId="1" applyNumberFormat="1" applyFont="1" applyFill="1" applyBorder="1" applyAlignment="1">
      <alignment horizontal="center" vertical="center"/>
    </xf>
    <xf numFmtId="1" fontId="15" fillId="0" borderId="1" xfId="0" applyNumberFormat="1" applyFont="1" applyFill="1" applyBorder="1" applyAlignment="1" applyProtection="1">
      <alignment horizontal="center" vertical="center"/>
      <protection hidden="1"/>
    </xf>
    <xf numFmtId="1" fontId="15" fillId="0" borderId="1" xfId="0" applyNumberFormat="1" applyFont="1" applyFill="1" applyBorder="1" applyAlignment="1">
      <alignment horizontal="center" vertical="center"/>
    </xf>
    <xf numFmtId="3" fontId="3" fillId="0" borderId="1" xfId="1" applyNumberFormat="1" applyFont="1" applyFill="1" applyBorder="1" applyAlignment="1" applyProtection="1">
      <alignment horizontal="center" vertical="center"/>
      <protection locked="0"/>
    </xf>
    <xf numFmtId="1" fontId="8" fillId="0" borderId="1" xfId="0" applyNumberFormat="1" applyFont="1" applyFill="1" applyBorder="1" applyAlignment="1" applyProtection="1">
      <alignment vertical="center"/>
      <protection hidden="1"/>
    </xf>
    <xf numFmtId="1" fontId="12" fillId="0" borderId="0" xfId="0" applyNumberFormat="1" applyFont="1" applyFill="1" applyBorder="1" applyAlignment="1">
      <alignment vertical="center"/>
    </xf>
    <xf numFmtId="1" fontId="12" fillId="6" borderId="0" xfId="0" applyNumberFormat="1" applyFont="1" applyFill="1" applyBorder="1" applyAlignment="1">
      <alignment vertical="center"/>
    </xf>
    <xf numFmtId="1" fontId="12" fillId="6" borderId="0" xfId="0" applyNumberFormat="1" applyFont="1" applyFill="1" applyBorder="1" applyAlignment="1">
      <alignment vertical="center"/>
    </xf>
    <xf numFmtId="0" fontId="10" fillId="0" borderId="1" xfId="0" applyFont="1" applyFill="1" applyBorder="1" applyAlignment="1">
      <alignment horizontal="justify" vertical="center" wrapText="1"/>
    </xf>
    <xf numFmtId="0" fontId="9" fillId="0" borderId="1" xfId="0" applyFont="1" applyFill="1" applyBorder="1" applyAlignment="1">
      <alignment horizontal="center" vertical="center" wrapText="1"/>
    </xf>
    <xf numFmtId="1" fontId="8" fillId="0" borderId="1" xfId="0" applyNumberFormat="1" applyFont="1" applyFill="1" applyBorder="1" applyAlignment="1">
      <alignment vertical="center"/>
    </xf>
    <xf numFmtId="0" fontId="5" fillId="0" borderId="0" xfId="0" applyFont="1" applyFill="1"/>
    <xf numFmtId="0" fontId="9" fillId="0" borderId="1" xfId="0" applyFont="1" applyFill="1" applyBorder="1" applyAlignment="1">
      <alignment horizontal="justify" vertical="center" wrapText="1"/>
    </xf>
    <xf numFmtId="0" fontId="17" fillId="0" borderId="1" xfId="0" applyFont="1" applyFill="1" applyBorder="1" applyAlignment="1">
      <alignment horizontal="center" vertical="center" wrapText="1"/>
    </xf>
    <xf numFmtId="1" fontId="3" fillId="0" borderId="1" xfId="1" applyNumberFormat="1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justify" vertical="center" wrapText="1"/>
    </xf>
    <xf numFmtId="1" fontId="3" fillId="2" borderId="1" xfId="1" applyNumberFormat="1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22" fillId="0" borderId="0" xfId="0" applyFont="1"/>
    <xf numFmtId="0" fontId="24" fillId="0" borderId="0" xfId="0" applyFont="1"/>
    <xf numFmtId="0" fontId="25" fillId="8" borderId="11" xfId="3" applyFont="1" applyBorder="1"/>
    <xf numFmtId="164" fontId="25" fillId="8" borderId="1" xfId="3" applyNumberFormat="1" applyFont="1" applyBorder="1" applyAlignment="1">
      <alignment vertical="center"/>
    </xf>
    <xf numFmtId="0" fontId="25" fillId="0" borderId="0" xfId="0" applyFont="1"/>
    <xf numFmtId="0" fontId="25" fillId="8" borderId="13" xfId="3" applyFont="1" applyBorder="1"/>
    <xf numFmtId="164" fontId="25" fillId="8" borderId="14" xfId="3" applyNumberFormat="1" applyFont="1" applyBorder="1"/>
    <xf numFmtId="0" fontId="0" fillId="9" borderId="0" xfId="0" applyFill="1"/>
    <xf numFmtId="0" fontId="23" fillId="7" borderId="18" xfId="2" applyFont="1" applyBorder="1" applyAlignment="1">
      <alignment vertical="justify" wrapText="1"/>
    </xf>
    <xf numFmtId="0" fontId="21" fillId="7" borderId="18" xfId="2" applyFont="1" applyBorder="1" applyAlignment="1">
      <alignment vertical="justify" wrapText="1"/>
    </xf>
    <xf numFmtId="0" fontId="16" fillId="2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justify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justify" wrapText="1"/>
    </xf>
    <xf numFmtId="0" fontId="1" fillId="4" borderId="3" xfId="0" applyFont="1" applyFill="1" applyBorder="1" applyAlignment="1">
      <alignment horizontal="center" vertical="justify" wrapText="1"/>
    </xf>
    <xf numFmtId="0" fontId="1" fillId="4" borderId="2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164" fontId="25" fillId="8" borderId="12" xfId="3" applyNumberFormat="1" applyFont="1" applyBorder="1" applyAlignment="1">
      <alignment horizontal="center" vertical="center"/>
    </xf>
    <xf numFmtId="164" fontId="25" fillId="8" borderId="15" xfId="3" applyNumberFormat="1" applyFont="1" applyBorder="1" applyAlignment="1">
      <alignment horizontal="center" vertical="center"/>
    </xf>
    <xf numFmtId="0" fontId="23" fillId="7" borderId="16" xfId="2" applyFont="1" applyBorder="1" applyAlignment="1">
      <alignment horizontal="center" vertical="justify" wrapText="1"/>
    </xf>
    <xf numFmtId="0" fontId="23" fillId="7" borderId="17" xfId="2" applyFont="1" applyBorder="1" applyAlignment="1">
      <alignment horizontal="center" vertical="justify" wrapText="1"/>
    </xf>
    <xf numFmtId="0" fontId="21" fillId="7" borderId="16" xfId="2" applyFont="1" applyBorder="1" applyAlignment="1">
      <alignment horizontal="center" vertical="justify" wrapText="1"/>
    </xf>
    <xf numFmtId="0" fontId="21" fillId="7" borderId="17" xfId="2" applyFont="1" applyBorder="1" applyAlignment="1">
      <alignment horizontal="center" vertical="justify" wrapText="1"/>
    </xf>
  </cellXfs>
  <cellStyles count="4">
    <cellStyle name="40% - Énfasis2" xfId="3" builtinId="35"/>
    <cellStyle name="Cálculo" xfId="2" builtinId="22"/>
    <cellStyle name="Normal" xfId="0" builtinId="0"/>
    <cellStyle name="Porcentaje" xfId="1" builtinId="5"/>
  </cellStyles>
  <dxfs count="306">
    <dxf>
      <font>
        <color auto="1"/>
      </font>
      <fill>
        <patternFill>
          <bgColor theme="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>
          <bgColor theme="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sz="1600"/>
              <a:t>Avance físico de la Meta </a:t>
            </a:r>
            <a:r>
              <a:rPr lang="es-CO" sz="1800" b="1" i="0" baseline="0">
                <a:effectLst/>
              </a:rPr>
              <a:t>2013</a:t>
            </a:r>
            <a:endParaRPr lang="es-CO" sz="1600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sz="1600"/>
              <a:t>CULTURA </a:t>
            </a:r>
          </a:p>
        </c:rich>
      </c:tx>
      <c:layout/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Pt>
            <c:idx val="1"/>
            <c:bubble3D val="0"/>
            <c:spPr>
              <a:solidFill>
                <a:srgbClr val="92D050"/>
              </a:solidFill>
            </c:spPr>
          </c:dPt>
          <c:dPt>
            <c:idx val="2"/>
            <c:bubble3D val="0"/>
            <c:spPr>
              <a:solidFill>
                <a:schemeClr val="accent2"/>
              </a:solidFill>
            </c:spPr>
          </c:dPt>
          <c:dLbls>
            <c:dLbl>
              <c:idx val="1"/>
              <c:numFmt formatCode="0.00%" sourceLinked="0"/>
              <c:spPr/>
              <c:txPr>
                <a:bodyPr/>
                <a:lstStyle/>
                <a:p>
                  <a:pPr>
                    <a:defRPr/>
                  </a:pPr>
                  <a:endParaRPr lang="es-CO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numFmt formatCode="0.00%" sourceLinked="0"/>
              <c:spPr/>
              <c:txPr>
                <a:bodyPr/>
                <a:lstStyle/>
                <a:p>
                  <a:pPr>
                    <a:defRPr/>
                  </a:pPr>
                  <a:endParaRPr lang="es-CO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Hoja1!$A$10:$A$12</c:f>
              <c:strCache>
                <c:ptCount val="3"/>
                <c:pt idx="0">
                  <c:v>TABLERO DE CONTROL CULTURA 2013</c:v>
                </c:pt>
                <c:pt idx="1">
                  <c:v>Ejecutado </c:v>
                </c:pt>
                <c:pt idx="2">
                  <c:v>Sin ejecutar</c:v>
                </c:pt>
              </c:strCache>
            </c:strRef>
          </c:cat>
          <c:val>
            <c:numRef>
              <c:f>Hoja1!$B$10:$B$12</c:f>
              <c:numCache>
                <c:formatCode>_(* #,##0_);_(* \(#,##0\);_(* "-"??_);_(@_)</c:formatCode>
                <c:ptCount val="3"/>
                <c:pt idx="1">
                  <c:v>22</c:v>
                </c:pt>
                <c:pt idx="2">
                  <c:v>24</c:v>
                </c:pt>
              </c:numCache>
            </c:numRef>
          </c:val>
        </c:ser>
        <c:dLbls>
          <c:dLblPos val="outEnd"/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sz="1600"/>
              <a:t>Avance físico de la Meta </a:t>
            </a:r>
            <a:r>
              <a:rPr lang="es-CO" sz="1800" b="1" i="0" baseline="0">
                <a:effectLst/>
              </a:rPr>
              <a:t>2012</a:t>
            </a:r>
            <a:endParaRPr lang="es-CO" sz="1600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sz="1600"/>
              <a:t>CULTURA </a:t>
            </a:r>
          </a:p>
        </c:rich>
      </c:tx>
      <c:layout/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Pt>
            <c:idx val="1"/>
            <c:bubble3D val="0"/>
            <c:spPr>
              <a:solidFill>
                <a:srgbClr val="92D050"/>
              </a:solidFill>
            </c:spPr>
          </c:dPt>
          <c:dPt>
            <c:idx val="2"/>
            <c:bubble3D val="0"/>
            <c:spPr>
              <a:solidFill>
                <a:schemeClr val="accent2"/>
              </a:solidFill>
            </c:spPr>
          </c:dPt>
          <c:dLbls>
            <c:dLbl>
              <c:idx val="1"/>
              <c:numFmt formatCode="0.00%" sourceLinked="0"/>
              <c:spPr/>
              <c:txPr>
                <a:bodyPr/>
                <a:lstStyle/>
                <a:p>
                  <a:pPr>
                    <a:defRPr/>
                  </a:pPr>
                  <a:endParaRPr lang="es-CO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numFmt formatCode="0.00%" sourceLinked="0"/>
              <c:spPr/>
              <c:txPr>
                <a:bodyPr/>
                <a:lstStyle/>
                <a:p>
                  <a:pPr>
                    <a:defRPr/>
                  </a:pPr>
                  <a:endParaRPr lang="es-CO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Hoja1!$A$6:$A$8</c:f>
              <c:strCache>
                <c:ptCount val="3"/>
                <c:pt idx="0">
                  <c:v>TABLERO DE CONTROL CULTURA 2012</c:v>
                </c:pt>
                <c:pt idx="1">
                  <c:v>Ejecutado </c:v>
                </c:pt>
                <c:pt idx="2">
                  <c:v>Sin ejecutar</c:v>
                </c:pt>
              </c:strCache>
            </c:strRef>
          </c:cat>
          <c:val>
            <c:numRef>
              <c:f>Hoja1!$B$6:$B$8</c:f>
              <c:numCache>
                <c:formatCode>_(* #,##0_);_(* \(#,##0\);_(* "-"??_);_(@_)</c:formatCode>
                <c:ptCount val="3"/>
                <c:pt idx="1">
                  <c:v>14.416666666666668</c:v>
                </c:pt>
                <c:pt idx="2">
                  <c:v>5.5833333333333321</c:v>
                </c:pt>
              </c:numCache>
            </c:numRef>
          </c:val>
        </c:ser>
        <c:dLbls>
          <c:dLblPos val="outEnd"/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 sz="1600"/>
              <a:t>Avance físico de la Meta del cuatrienio CULTURA</a:t>
            </a:r>
          </a:p>
        </c:rich>
      </c:tx>
      <c:layout/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92D050"/>
            </a:solidFill>
          </c:spPr>
          <c:explosion val="25"/>
          <c:dPt>
            <c:idx val="2"/>
            <c:bubble3D val="0"/>
            <c:spPr>
              <a:solidFill>
                <a:schemeClr val="accent2"/>
              </a:solidFill>
            </c:spPr>
          </c:dPt>
          <c:dLbls>
            <c:numFmt formatCode="0.00%" sourceLinked="0"/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Hoja1!$A$2:$A$4</c:f>
              <c:strCache>
                <c:ptCount val="3"/>
                <c:pt idx="0">
                  <c:v>TABLERO DE CONTROL CULTURA EN EL CUATRIENIO</c:v>
                </c:pt>
                <c:pt idx="1">
                  <c:v>Ejecutado </c:v>
                </c:pt>
                <c:pt idx="2">
                  <c:v>Sin ejecutar</c:v>
                </c:pt>
              </c:strCache>
            </c:strRef>
          </c:cat>
          <c:val>
            <c:numRef>
              <c:f>Hoja1!$B$2:$B$4</c:f>
              <c:numCache>
                <c:formatCode>_(* #,##0_);_(* \(#,##0\);_(* "-"??_);_(@_)</c:formatCode>
                <c:ptCount val="3"/>
                <c:pt idx="1">
                  <c:v>16.840277777777775</c:v>
                </c:pt>
                <c:pt idx="2">
                  <c:v>41.159722222222229</c:v>
                </c:pt>
              </c:numCache>
            </c:numRef>
          </c:val>
        </c:ser>
        <c:dLbls>
          <c:dLblPos val="outEnd"/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150018</xdr:colOff>
      <xdr:row>0</xdr:row>
      <xdr:rowOff>1009650</xdr:rowOff>
    </xdr:to>
    <xdr:pic>
      <xdr:nvPicPr>
        <xdr:cNvPr id="1221" name="3 Imagen" descr="F:\CapturaGob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513397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514350</xdr:colOff>
      <xdr:row>0</xdr:row>
      <xdr:rowOff>0</xdr:rowOff>
    </xdr:from>
    <xdr:to>
      <xdr:col>24</xdr:col>
      <xdr:colOff>1447800</xdr:colOff>
      <xdr:row>0</xdr:row>
      <xdr:rowOff>1009650</xdr:rowOff>
    </xdr:to>
    <xdr:pic>
      <xdr:nvPicPr>
        <xdr:cNvPr id="122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876800" y="0"/>
          <a:ext cx="438150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9525</xdr:colOff>
      <xdr:row>16</xdr:row>
      <xdr:rowOff>180975</xdr:rowOff>
    </xdr:from>
    <xdr:to>
      <xdr:col>14</xdr:col>
      <xdr:colOff>9525</xdr:colOff>
      <xdr:row>31</xdr:row>
      <xdr:rowOff>66675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17</xdr:row>
      <xdr:rowOff>0</xdr:rowOff>
    </xdr:from>
    <xdr:to>
      <xdr:col>7</xdr:col>
      <xdr:colOff>0</xdr:colOff>
      <xdr:row>31</xdr:row>
      <xdr:rowOff>76200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400050</xdr:colOff>
      <xdr:row>0</xdr:row>
      <xdr:rowOff>180975</xdr:rowOff>
    </xdr:from>
    <xdr:to>
      <xdr:col>10</xdr:col>
      <xdr:colOff>400050</xdr:colOff>
      <xdr:row>15</xdr:row>
      <xdr:rowOff>66675</xdr:rowOff>
    </xdr:to>
    <xdr:graphicFrame macro="">
      <xdr:nvGraphicFramePr>
        <xdr:cNvPr id="5" name="4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64"/>
  <sheetViews>
    <sheetView showGridLines="0" showRowColHeaders="0" tabSelected="1" zoomScale="118" zoomScaleNormal="118" workbookViewId="0">
      <selection activeCell="A4" sqref="A4:A5"/>
    </sheetView>
  </sheetViews>
  <sheetFormatPr baseColWidth="10" defaultColWidth="0" defaultRowHeight="16.5" zeroHeight="1" x14ac:dyDescent="0.3"/>
  <cols>
    <col min="1" max="1" width="16.28515625" style="1" customWidth="1"/>
    <col min="2" max="2" width="13.42578125" style="1" customWidth="1"/>
    <col min="3" max="3" width="20.7109375" style="1" customWidth="1"/>
    <col min="4" max="4" width="15" style="1" customWidth="1"/>
    <col min="5" max="5" width="11.28515625" style="1" hidden="1" customWidth="1"/>
    <col min="6" max="6" width="9.28515625" style="1" customWidth="1"/>
    <col min="7" max="7" width="6.28515625" style="1" customWidth="1"/>
    <col min="8" max="8" width="5.28515625" style="1" customWidth="1"/>
    <col min="9" max="9" width="5.28515625" style="1" hidden="1" customWidth="1"/>
    <col min="10" max="10" width="6.28515625" style="1" customWidth="1"/>
    <col min="11" max="11" width="6.85546875" style="1" hidden="1" customWidth="1"/>
    <col min="12" max="13" width="5.140625" style="1" customWidth="1"/>
    <col min="14" max="14" width="5.140625" style="1" hidden="1" customWidth="1"/>
    <col min="15" max="15" width="6" style="1" customWidth="1"/>
    <col min="16" max="16" width="5.7109375" style="1" hidden="1" customWidth="1"/>
    <col min="17" max="19" width="5.140625" style="1" customWidth="1"/>
    <col min="20" max="20" width="5.140625" style="1" hidden="1" customWidth="1"/>
    <col min="21" max="23" width="5.140625" style="1" customWidth="1"/>
    <col min="24" max="24" width="5.140625" style="1" hidden="1" customWidth="1"/>
    <col min="25" max="25" width="22" style="1" customWidth="1"/>
    <col min="26" max="26" width="4.85546875" style="1" hidden="1" customWidth="1"/>
    <col min="27" max="16384" width="11.42578125" style="1" hidden="1"/>
  </cols>
  <sheetData>
    <row r="1" spans="1:26" ht="80.25" customHeight="1" x14ac:dyDescent="0.3">
      <c r="A1" s="59" t="s">
        <v>3</v>
      </c>
      <c r="B1" s="60"/>
      <c r="C1" s="61"/>
      <c r="D1" s="2"/>
      <c r="E1" s="3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</row>
    <row r="2" spans="1:26" ht="17.25" customHeight="1" x14ac:dyDescent="0.3">
      <c r="A2" s="62" t="s">
        <v>8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</row>
    <row r="3" spans="1:26" ht="16.5" customHeight="1" x14ac:dyDescent="0.3">
      <c r="A3" s="63" t="s">
        <v>158</v>
      </c>
      <c r="B3" s="63"/>
      <c r="C3" s="63"/>
      <c r="D3" s="63"/>
      <c r="E3" s="63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</row>
    <row r="4" spans="1:26" ht="16.5" customHeight="1" x14ac:dyDescent="0.3">
      <c r="A4" s="63" t="s">
        <v>9</v>
      </c>
      <c r="B4" s="63" t="s">
        <v>10</v>
      </c>
      <c r="C4" s="68" t="s">
        <v>0</v>
      </c>
      <c r="D4" s="68" t="s">
        <v>4</v>
      </c>
      <c r="E4" s="4"/>
      <c r="F4" s="66" t="s">
        <v>5</v>
      </c>
      <c r="G4" s="70" t="s">
        <v>1</v>
      </c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  <c r="W4" s="71"/>
      <c r="X4" s="72"/>
      <c r="Y4" s="68" t="s">
        <v>2</v>
      </c>
    </row>
    <row r="5" spans="1:26" x14ac:dyDescent="0.3">
      <c r="A5" s="63"/>
      <c r="B5" s="63"/>
      <c r="C5" s="69"/>
      <c r="D5" s="69"/>
      <c r="E5" s="5"/>
      <c r="F5" s="67"/>
      <c r="G5" s="73">
        <v>2012</v>
      </c>
      <c r="H5" s="74"/>
      <c r="I5" s="74"/>
      <c r="J5" s="74"/>
      <c r="K5" s="75"/>
      <c r="L5" s="73">
        <v>2013</v>
      </c>
      <c r="M5" s="74"/>
      <c r="N5" s="74"/>
      <c r="O5" s="74"/>
      <c r="P5" s="75"/>
      <c r="Q5" s="73">
        <v>2014</v>
      </c>
      <c r="R5" s="74"/>
      <c r="S5" s="74"/>
      <c r="T5" s="75"/>
      <c r="U5" s="63">
        <v>2015</v>
      </c>
      <c r="V5" s="63"/>
      <c r="W5" s="63"/>
      <c r="X5" s="63"/>
      <c r="Y5" s="69"/>
    </row>
    <row r="6" spans="1:26" x14ac:dyDescent="0.3">
      <c r="A6" s="14"/>
      <c r="B6" s="15"/>
      <c r="C6" s="16"/>
      <c r="D6" s="16"/>
      <c r="E6" s="16"/>
      <c r="F6" s="17"/>
      <c r="G6" s="20" t="s">
        <v>6</v>
      </c>
      <c r="H6" s="18" t="s">
        <v>7</v>
      </c>
      <c r="I6" s="18"/>
      <c r="J6" s="18"/>
      <c r="K6" s="18"/>
      <c r="L6" s="20" t="s">
        <v>6</v>
      </c>
      <c r="M6" s="18" t="s">
        <v>7</v>
      </c>
      <c r="N6" s="18"/>
      <c r="O6" s="18"/>
      <c r="P6" s="18"/>
      <c r="Q6" s="20" t="s">
        <v>6</v>
      </c>
      <c r="R6" s="18" t="s">
        <v>7</v>
      </c>
      <c r="S6" s="18"/>
      <c r="T6" s="18"/>
      <c r="U6" s="20" t="s">
        <v>6</v>
      </c>
      <c r="V6" s="18" t="s">
        <v>7</v>
      </c>
      <c r="W6" s="21"/>
      <c r="X6" s="21"/>
      <c r="Y6" s="16"/>
    </row>
    <row r="7" spans="1:26" s="13" customFormat="1" ht="60" customHeight="1" x14ac:dyDescent="0.3">
      <c r="A7" s="58" t="s">
        <v>12</v>
      </c>
      <c r="B7" s="58" t="s">
        <v>17</v>
      </c>
      <c r="C7" s="11" t="s">
        <v>26</v>
      </c>
      <c r="D7" s="8" t="s">
        <v>73</v>
      </c>
      <c r="E7" s="9" t="s">
        <v>11</v>
      </c>
      <c r="F7" s="22">
        <v>1</v>
      </c>
      <c r="G7" s="23">
        <v>0</v>
      </c>
      <c r="H7" s="24">
        <v>0</v>
      </c>
      <c r="I7" s="24">
        <f>IF(J7="NA",0,1)</f>
        <v>0</v>
      </c>
      <c r="J7" s="25" t="str">
        <f t="shared" ref="J7" si="0">IF(K7="NA","NA",IF(K7&gt;100,100,K7))</f>
        <v>NA</v>
      </c>
      <c r="K7" s="26" t="str">
        <f t="shared" ref="K7" si="1">IF(G7&gt;0,(H7/G7)*100,IF(H7&gt;0,H7*100,"NA"))</f>
        <v>NA</v>
      </c>
      <c r="L7" s="22">
        <v>1</v>
      </c>
      <c r="M7" s="27">
        <v>0</v>
      </c>
      <c r="N7" s="24">
        <f>IF(O7="NA",0,1)</f>
        <v>1</v>
      </c>
      <c r="O7" s="25">
        <f>IF(P7="NA","NA",IF(P7&gt;100,100,P7))</f>
        <v>0</v>
      </c>
      <c r="P7" s="26">
        <f t="shared" ref="P7" si="2">IF(L7&gt;0,(M7/L7)*100,IF(M7&gt;0,M7*100,"NA"))</f>
        <v>0</v>
      </c>
      <c r="Q7" s="22">
        <v>0</v>
      </c>
      <c r="R7" s="12"/>
      <c r="S7" s="25" t="str">
        <f t="shared" ref="S7" si="3">IF(T7="NA","NA",IF(T7&gt;100,100,T7))</f>
        <v>NA</v>
      </c>
      <c r="T7" s="26" t="str">
        <f t="shared" ref="T7" si="4">IF(Q7&gt;0,(R7/Q7)*100,IF(R7&gt;0,R7*100,"NA"))</f>
        <v>NA</v>
      </c>
      <c r="U7" s="22">
        <v>0</v>
      </c>
      <c r="V7" s="12"/>
      <c r="W7" s="25" t="str">
        <f t="shared" ref="W7" si="5">IF(X7="NA","NA",IF(X7&gt;100,100,X7))</f>
        <v>NA</v>
      </c>
      <c r="X7" s="25" t="str">
        <f t="shared" ref="X7" si="6">IF(U7&gt;0,(V7/U7)*100,IF(V7&gt;0,V7*100,"NA"))</f>
        <v>NA</v>
      </c>
      <c r="Y7" s="28">
        <f t="shared" ref="Y7" si="7">IF(Z7&gt;100,100,Z7)</f>
        <v>0</v>
      </c>
      <c r="Z7" s="29">
        <f t="shared" ref="Z7" si="8">IF(E7="a",(H7+M7+R7+V7)/F7*100,IF(E7=2015,(V7/F7)*100,IF(E7=2014,(R7/F7)*100,IF(E7=2013,(M7/F7)*100,IF(E7=2012,(H7/F7)*100,0)))))</f>
        <v>0</v>
      </c>
    </row>
    <row r="8" spans="1:26" ht="78.75" x14ac:dyDescent="0.3">
      <c r="A8" s="58"/>
      <c r="B8" s="58"/>
      <c r="C8" s="11" t="s">
        <v>27</v>
      </c>
      <c r="D8" s="8" t="s">
        <v>74</v>
      </c>
      <c r="E8" s="9" t="s">
        <v>11</v>
      </c>
      <c r="F8" s="9">
        <v>12</v>
      </c>
      <c r="G8" s="9">
        <v>3</v>
      </c>
      <c r="H8" s="12">
        <v>3</v>
      </c>
      <c r="I8" s="24">
        <f t="shared" ref="I8:I64" si="9">IF(J8="NA",0,1)</f>
        <v>1</v>
      </c>
      <c r="J8" s="25">
        <f t="shared" ref="J8:J64" si="10">IF(K8="NA","NA",IF(K8&gt;100,100,K8))</f>
        <v>100</v>
      </c>
      <c r="K8" s="26">
        <f t="shared" ref="K8:K64" si="11">IF(G8&gt;0,(H8/G8)*100,IF(H8&gt;0,H8*100,"NA"))</f>
        <v>100</v>
      </c>
      <c r="L8" s="12">
        <v>3</v>
      </c>
      <c r="M8" s="42">
        <v>3</v>
      </c>
      <c r="N8" s="24">
        <f t="shared" ref="N8:N64" si="12">IF(O8="NA",0,1)</f>
        <v>1</v>
      </c>
      <c r="O8" s="25">
        <f t="shared" ref="O8:O64" si="13">IF(P8="NA","NA",IF(P8&gt;100,100,P8))</f>
        <v>100</v>
      </c>
      <c r="P8" s="26">
        <f t="shared" ref="P8:P64" si="14">IF(L8&gt;0,(M8/L8)*100,IF(M8&gt;0,M8*100,"NA"))</f>
        <v>100</v>
      </c>
      <c r="Q8" s="9">
        <v>3</v>
      </c>
      <c r="R8" s="12"/>
      <c r="S8" s="25">
        <f t="shared" ref="S8:S64" si="15">IF(T8="NA","NA",IF(T8&gt;100,100,T8))</f>
        <v>0</v>
      </c>
      <c r="T8" s="26">
        <f t="shared" ref="T8:T64" si="16">IF(Q8&gt;0,(R8/Q8)*100,IF(R8&gt;0,R8*100,"NA"))</f>
        <v>0</v>
      </c>
      <c r="U8" s="9">
        <v>3</v>
      </c>
      <c r="V8" s="12"/>
      <c r="W8" s="25">
        <f t="shared" ref="W8:W64" si="17">IF(X8="NA","NA",IF(X8&gt;100,100,X8))</f>
        <v>0</v>
      </c>
      <c r="X8" s="25">
        <f t="shared" ref="X8:X64" si="18">IF(U8&gt;0,(V8/U8)*100,IF(V8&gt;0,V8*100,"NA"))</f>
        <v>0</v>
      </c>
      <c r="Y8" s="28">
        <f t="shared" ref="Y8:Y9" si="19">IF(Z8&gt;100,100,Z8)</f>
        <v>50</v>
      </c>
      <c r="Z8" s="29">
        <f t="shared" ref="Z8:Z9" si="20">IF(E8="a",(H8+M8+R8+V8)/F8*100,IF(E8=2015,(V8/F8)*100,IF(E8=2014,(R8/F8)*100,IF(E8=2013,(M8/F8)*100,IF(E8=2012,(H8/F8)*100,0)))))</f>
        <v>50</v>
      </c>
    </row>
    <row r="9" spans="1:26" ht="90" x14ac:dyDescent="0.3">
      <c r="A9" s="58"/>
      <c r="B9" s="58"/>
      <c r="C9" s="11" t="s">
        <v>28</v>
      </c>
      <c r="D9" s="8" t="s">
        <v>75</v>
      </c>
      <c r="E9" s="9" t="s">
        <v>11</v>
      </c>
      <c r="F9" s="9">
        <v>16</v>
      </c>
      <c r="G9" s="9">
        <v>1</v>
      </c>
      <c r="H9" s="12">
        <v>6</v>
      </c>
      <c r="I9" s="24">
        <f t="shared" si="9"/>
        <v>1</v>
      </c>
      <c r="J9" s="25">
        <f t="shared" si="10"/>
        <v>100</v>
      </c>
      <c r="K9" s="26">
        <f t="shared" si="11"/>
        <v>600</v>
      </c>
      <c r="L9" s="12">
        <v>5</v>
      </c>
      <c r="M9" s="42">
        <v>5</v>
      </c>
      <c r="N9" s="24">
        <f t="shared" si="12"/>
        <v>1</v>
      </c>
      <c r="O9" s="25">
        <f t="shared" si="13"/>
        <v>100</v>
      </c>
      <c r="P9" s="26">
        <f t="shared" si="14"/>
        <v>100</v>
      </c>
      <c r="Q9" s="9">
        <v>5</v>
      </c>
      <c r="R9" s="12"/>
      <c r="S9" s="25">
        <f t="shared" si="15"/>
        <v>0</v>
      </c>
      <c r="T9" s="26">
        <f t="shared" si="16"/>
        <v>0</v>
      </c>
      <c r="U9" s="9">
        <v>5</v>
      </c>
      <c r="V9" s="12"/>
      <c r="W9" s="25">
        <f t="shared" si="17"/>
        <v>0</v>
      </c>
      <c r="X9" s="25">
        <f t="shared" si="18"/>
        <v>0</v>
      </c>
      <c r="Y9" s="28">
        <f t="shared" si="19"/>
        <v>68.75</v>
      </c>
      <c r="Z9" s="29">
        <f t="shared" si="20"/>
        <v>68.75</v>
      </c>
    </row>
    <row r="10" spans="1:26" ht="105.75" customHeight="1" x14ac:dyDescent="0.3">
      <c r="A10" s="58"/>
      <c r="B10" s="58"/>
      <c r="C10" s="11" t="s">
        <v>29</v>
      </c>
      <c r="D10" s="8" t="s">
        <v>76</v>
      </c>
      <c r="E10" s="9" t="s">
        <v>11</v>
      </c>
      <c r="F10" s="9">
        <v>1</v>
      </c>
      <c r="G10" s="9">
        <v>0</v>
      </c>
      <c r="H10" s="12">
        <v>0</v>
      </c>
      <c r="I10" s="24">
        <f t="shared" si="9"/>
        <v>0</v>
      </c>
      <c r="J10" s="25" t="str">
        <f t="shared" si="10"/>
        <v>NA</v>
      </c>
      <c r="K10" s="26" t="str">
        <f t="shared" si="11"/>
        <v>NA</v>
      </c>
      <c r="L10" s="12">
        <v>1</v>
      </c>
      <c r="M10" s="42">
        <v>0</v>
      </c>
      <c r="N10" s="24">
        <f t="shared" si="12"/>
        <v>1</v>
      </c>
      <c r="O10" s="25">
        <f t="shared" si="13"/>
        <v>0</v>
      </c>
      <c r="P10" s="26">
        <f t="shared" si="14"/>
        <v>0</v>
      </c>
      <c r="Q10" s="9">
        <v>0</v>
      </c>
      <c r="R10" s="12"/>
      <c r="S10" s="25" t="str">
        <f t="shared" si="15"/>
        <v>NA</v>
      </c>
      <c r="T10" s="26" t="str">
        <f t="shared" si="16"/>
        <v>NA</v>
      </c>
      <c r="U10" s="9">
        <v>0</v>
      </c>
      <c r="V10" s="12"/>
      <c r="W10" s="25" t="str">
        <f t="shared" si="17"/>
        <v>NA</v>
      </c>
      <c r="X10" s="25" t="str">
        <f t="shared" si="18"/>
        <v>NA</v>
      </c>
      <c r="Y10" s="28">
        <f t="shared" ref="Y10:Y11" si="21">IF(Z10&gt;100,100,Z10)</f>
        <v>0</v>
      </c>
      <c r="Z10" s="29">
        <f t="shared" ref="Z10:Z64" si="22">IF(E10="a",(H10+M10+R10+V10)/F10*100,IF(E10=2015,(V10/F10)*100,IF(E10=2014,(R10/F10)*100,IF(E10=2013,(M10/F10)*100,IF(E10=2012,(H10/F10)*100,0)))))</f>
        <v>0</v>
      </c>
    </row>
    <row r="11" spans="1:26" ht="60.75" customHeight="1" x14ac:dyDescent="0.3">
      <c r="A11" s="58"/>
      <c r="B11" s="58"/>
      <c r="C11" s="11" t="s">
        <v>30</v>
      </c>
      <c r="D11" s="8" t="s">
        <v>77</v>
      </c>
      <c r="E11" s="9" t="s">
        <v>11</v>
      </c>
      <c r="F11" s="9">
        <v>1</v>
      </c>
      <c r="G11" s="9">
        <v>0</v>
      </c>
      <c r="H11" s="12">
        <v>0</v>
      </c>
      <c r="I11" s="24">
        <f t="shared" si="9"/>
        <v>0</v>
      </c>
      <c r="J11" s="25" t="str">
        <f t="shared" si="10"/>
        <v>NA</v>
      </c>
      <c r="K11" s="26" t="str">
        <f t="shared" si="11"/>
        <v>NA</v>
      </c>
      <c r="L11" s="12">
        <v>1</v>
      </c>
      <c r="M11" s="42">
        <v>0</v>
      </c>
      <c r="N11" s="24">
        <f t="shared" si="12"/>
        <v>1</v>
      </c>
      <c r="O11" s="25">
        <f t="shared" si="13"/>
        <v>0</v>
      </c>
      <c r="P11" s="26">
        <f t="shared" si="14"/>
        <v>0</v>
      </c>
      <c r="Q11" s="9">
        <v>1</v>
      </c>
      <c r="R11" s="12"/>
      <c r="S11" s="25">
        <f t="shared" si="15"/>
        <v>0</v>
      </c>
      <c r="T11" s="26">
        <f t="shared" si="16"/>
        <v>0</v>
      </c>
      <c r="U11" s="9">
        <v>1</v>
      </c>
      <c r="V11" s="12"/>
      <c r="W11" s="25">
        <f t="shared" si="17"/>
        <v>0</v>
      </c>
      <c r="X11" s="25">
        <f t="shared" si="18"/>
        <v>0</v>
      </c>
      <c r="Y11" s="28">
        <f t="shared" si="21"/>
        <v>0</v>
      </c>
      <c r="Z11" s="30">
        <f>IF(E11="a",(H11+M11+R11+V11)/(G11+L11+Q11+U11)*100,IF(E11=2015,(V11/F11)*100,IF(E11=2014,(R11/F11)*100,IF(E11=2013,(M11/F11)*100,IF(E11=2012,(H11/F11)*100,0)))))</f>
        <v>0</v>
      </c>
    </row>
    <row r="12" spans="1:26" ht="67.5" x14ac:dyDescent="0.3">
      <c r="A12" s="58"/>
      <c r="B12" s="58"/>
      <c r="C12" s="11" t="s">
        <v>31</v>
      </c>
      <c r="D12" s="8" t="s">
        <v>78</v>
      </c>
      <c r="E12" s="9" t="s">
        <v>11</v>
      </c>
      <c r="F12" s="9">
        <v>3</v>
      </c>
      <c r="G12" s="9">
        <v>0</v>
      </c>
      <c r="H12" s="12">
        <v>0</v>
      </c>
      <c r="I12" s="24">
        <f t="shared" si="9"/>
        <v>0</v>
      </c>
      <c r="J12" s="25" t="str">
        <f t="shared" si="10"/>
        <v>NA</v>
      </c>
      <c r="K12" s="26" t="str">
        <f t="shared" si="11"/>
        <v>NA</v>
      </c>
      <c r="L12" s="12">
        <v>0</v>
      </c>
      <c r="M12" s="42">
        <v>0</v>
      </c>
      <c r="N12" s="24">
        <f t="shared" si="12"/>
        <v>0</v>
      </c>
      <c r="O12" s="25" t="str">
        <f t="shared" si="13"/>
        <v>NA</v>
      </c>
      <c r="P12" s="26" t="str">
        <f t="shared" si="14"/>
        <v>NA</v>
      </c>
      <c r="Q12" s="9"/>
      <c r="R12" s="12"/>
      <c r="S12" s="25" t="str">
        <f t="shared" si="15"/>
        <v>NA</v>
      </c>
      <c r="T12" s="26" t="str">
        <f t="shared" si="16"/>
        <v>NA</v>
      </c>
      <c r="U12" s="9">
        <v>3</v>
      </c>
      <c r="V12" s="12"/>
      <c r="W12" s="25">
        <f t="shared" si="17"/>
        <v>0</v>
      </c>
      <c r="X12" s="25">
        <f t="shared" si="18"/>
        <v>0</v>
      </c>
      <c r="Y12" s="6">
        <f t="shared" ref="Y12:Y64" si="23">IF(Z12&gt;100,100,Z12)</f>
        <v>0</v>
      </c>
      <c r="Z12" s="29">
        <f t="shared" si="22"/>
        <v>0</v>
      </c>
    </row>
    <row r="13" spans="1:26" ht="78.75" x14ac:dyDescent="0.3">
      <c r="A13" s="58"/>
      <c r="B13" s="58"/>
      <c r="C13" s="11" t="s">
        <v>32</v>
      </c>
      <c r="D13" s="8" t="s">
        <v>81</v>
      </c>
      <c r="E13" s="9" t="s">
        <v>11</v>
      </c>
      <c r="F13" s="9">
        <v>80</v>
      </c>
      <c r="G13" s="9">
        <v>20</v>
      </c>
      <c r="H13" s="12">
        <v>20</v>
      </c>
      <c r="I13" s="24">
        <f t="shared" si="9"/>
        <v>1</v>
      </c>
      <c r="J13" s="25">
        <f t="shared" si="10"/>
        <v>100</v>
      </c>
      <c r="K13" s="26">
        <f t="shared" si="11"/>
        <v>100</v>
      </c>
      <c r="L13" s="12">
        <v>20</v>
      </c>
      <c r="M13" s="42">
        <v>20</v>
      </c>
      <c r="N13" s="24">
        <f t="shared" si="12"/>
        <v>1</v>
      </c>
      <c r="O13" s="25">
        <f t="shared" si="13"/>
        <v>100</v>
      </c>
      <c r="P13" s="26">
        <f t="shared" si="14"/>
        <v>100</v>
      </c>
      <c r="Q13" s="9">
        <v>20</v>
      </c>
      <c r="R13" s="12"/>
      <c r="S13" s="25">
        <f t="shared" si="15"/>
        <v>0</v>
      </c>
      <c r="T13" s="26">
        <f t="shared" si="16"/>
        <v>0</v>
      </c>
      <c r="U13" s="9">
        <v>20</v>
      </c>
      <c r="V13" s="12"/>
      <c r="W13" s="25">
        <f t="shared" si="17"/>
        <v>0</v>
      </c>
      <c r="X13" s="25">
        <f t="shared" si="18"/>
        <v>0</v>
      </c>
      <c r="Y13" s="6">
        <f t="shared" si="23"/>
        <v>50</v>
      </c>
      <c r="Z13" s="29">
        <f t="shared" si="22"/>
        <v>50</v>
      </c>
    </row>
    <row r="14" spans="1:26" ht="75.75" customHeight="1" x14ac:dyDescent="0.3">
      <c r="A14" s="58"/>
      <c r="B14" s="58"/>
      <c r="C14" s="11" t="s">
        <v>33</v>
      </c>
      <c r="D14" s="8" t="s">
        <v>79</v>
      </c>
      <c r="E14" s="9" t="s">
        <v>11</v>
      </c>
      <c r="F14" s="9">
        <v>4</v>
      </c>
      <c r="G14" s="9">
        <v>1</v>
      </c>
      <c r="H14" s="12">
        <v>1</v>
      </c>
      <c r="I14" s="24">
        <f t="shared" si="9"/>
        <v>1</v>
      </c>
      <c r="J14" s="25">
        <f t="shared" si="10"/>
        <v>100</v>
      </c>
      <c r="K14" s="26">
        <f t="shared" si="11"/>
        <v>100</v>
      </c>
      <c r="L14" s="12">
        <v>1</v>
      </c>
      <c r="M14" s="43">
        <v>1</v>
      </c>
      <c r="N14" s="24">
        <f t="shared" si="12"/>
        <v>1</v>
      </c>
      <c r="O14" s="25">
        <f t="shared" si="13"/>
        <v>100</v>
      </c>
      <c r="P14" s="26">
        <f t="shared" si="14"/>
        <v>100</v>
      </c>
      <c r="Q14" s="9">
        <v>1</v>
      </c>
      <c r="R14" s="12"/>
      <c r="S14" s="25">
        <f t="shared" si="15"/>
        <v>0</v>
      </c>
      <c r="T14" s="26">
        <f t="shared" si="16"/>
        <v>0</v>
      </c>
      <c r="U14" s="9">
        <v>1</v>
      </c>
      <c r="V14" s="12"/>
      <c r="W14" s="25">
        <f t="shared" si="17"/>
        <v>0</v>
      </c>
      <c r="X14" s="25">
        <f t="shared" si="18"/>
        <v>0</v>
      </c>
      <c r="Y14" s="6">
        <f t="shared" si="23"/>
        <v>50</v>
      </c>
      <c r="Z14" s="29">
        <f t="shared" si="22"/>
        <v>50</v>
      </c>
    </row>
    <row r="15" spans="1:26" s="35" customFormat="1" ht="60" customHeight="1" x14ac:dyDescent="0.3">
      <c r="A15" s="58"/>
      <c r="B15" s="58"/>
      <c r="C15" s="32" t="s">
        <v>34</v>
      </c>
      <c r="D15" s="33" t="s">
        <v>80</v>
      </c>
      <c r="E15" s="12" t="s">
        <v>11</v>
      </c>
      <c r="F15" s="12">
        <v>20</v>
      </c>
      <c r="G15" s="12">
        <v>0</v>
      </c>
      <c r="H15" s="12">
        <v>0</v>
      </c>
      <c r="I15" s="24">
        <f t="shared" si="9"/>
        <v>0</v>
      </c>
      <c r="J15" s="25" t="str">
        <f t="shared" si="10"/>
        <v>NA</v>
      </c>
      <c r="K15" s="26" t="str">
        <f t="shared" si="11"/>
        <v>NA</v>
      </c>
      <c r="L15" s="12">
        <v>10</v>
      </c>
      <c r="M15" s="44">
        <v>0</v>
      </c>
      <c r="N15" s="24">
        <f t="shared" si="12"/>
        <v>1</v>
      </c>
      <c r="O15" s="25">
        <f t="shared" si="13"/>
        <v>0</v>
      </c>
      <c r="P15" s="26">
        <f t="shared" si="14"/>
        <v>0</v>
      </c>
      <c r="Q15" s="12">
        <v>10</v>
      </c>
      <c r="R15" s="12"/>
      <c r="S15" s="25">
        <f t="shared" si="15"/>
        <v>0</v>
      </c>
      <c r="T15" s="26">
        <f t="shared" si="16"/>
        <v>0</v>
      </c>
      <c r="U15" s="12">
        <v>0</v>
      </c>
      <c r="V15" s="12"/>
      <c r="W15" s="25" t="str">
        <f t="shared" si="17"/>
        <v>NA</v>
      </c>
      <c r="X15" s="25" t="str">
        <f t="shared" si="18"/>
        <v>NA</v>
      </c>
      <c r="Y15" s="34">
        <f t="shared" si="23"/>
        <v>0</v>
      </c>
      <c r="Z15" s="29">
        <f t="shared" si="22"/>
        <v>0</v>
      </c>
    </row>
    <row r="16" spans="1:26" ht="45.75" x14ac:dyDescent="0.3">
      <c r="A16" s="58"/>
      <c r="B16" s="58" t="s">
        <v>18</v>
      </c>
      <c r="C16" s="11" t="s">
        <v>35</v>
      </c>
      <c r="D16" s="8" t="s">
        <v>82</v>
      </c>
      <c r="E16" s="9" t="s">
        <v>11</v>
      </c>
      <c r="F16" s="9">
        <v>1</v>
      </c>
      <c r="G16" s="9">
        <v>0</v>
      </c>
      <c r="H16" s="12">
        <v>0</v>
      </c>
      <c r="I16" s="24">
        <f t="shared" si="9"/>
        <v>0</v>
      </c>
      <c r="J16" s="25" t="str">
        <f t="shared" si="10"/>
        <v>NA</v>
      </c>
      <c r="K16" s="26" t="str">
        <f t="shared" si="11"/>
        <v>NA</v>
      </c>
      <c r="L16" s="12">
        <v>0</v>
      </c>
      <c r="M16" s="43">
        <v>0</v>
      </c>
      <c r="N16" s="24">
        <f t="shared" si="12"/>
        <v>0</v>
      </c>
      <c r="O16" s="25" t="str">
        <f t="shared" si="13"/>
        <v>NA</v>
      </c>
      <c r="P16" s="26" t="str">
        <f t="shared" si="14"/>
        <v>NA</v>
      </c>
      <c r="Q16" s="9">
        <v>1</v>
      </c>
      <c r="R16" s="12"/>
      <c r="S16" s="25">
        <f t="shared" si="15"/>
        <v>0</v>
      </c>
      <c r="T16" s="26">
        <f t="shared" si="16"/>
        <v>0</v>
      </c>
      <c r="U16" s="9">
        <v>0</v>
      </c>
      <c r="V16" s="12"/>
      <c r="W16" s="25" t="str">
        <f t="shared" si="17"/>
        <v>NA</v>
      </c>
      <c r="X16" s="25" t="str">
        <f t="shared" si="18"/>
        <v>NA</v>
      </c>
      <c r="Y16" s="6">
        <f t="shared" si="23"/>
        <v>0</v>
      </c>
      <c r="Z16" s="29">
        <f t="shared" si="22"/>
        <v>0</v>
      </c>
    </row>
    <row r="17" spans="1:26" ht="56.25" x14ac:dyDescent="0.3">
      <c r="A17" s="58"/>
      <c r="B17" s="58"/>
      <c r="C17" s="11" t="s">
        <v>36</v>
      </c>
      <c r="D17" s="8" t="s">
        <v>83</v>
      </c>
      <c r="E17" s="9" t="s">
        <v>11</v>
      </c>
      <c r="F17" s="9">
        <v>1</v>
      </c>
      <c r="G17" s="9">
        <v>0</v>
      </c>
      <c r="H17" s="12">
        <v>0</v>
      </c>
      <c r="I17" s="24">
        <f t="shared" si="9"/>
        <v>0</v>
      </c>
      <c r="J17" s="25" t="str">
        <f t="shared" si="10"/>
        <v>NA</v>
      </c>
      <c r="K17" s="26" t="str">
        <f t="shared" si="11"/>
        <v>NA</v>
      </c>
      <c r="L17" s="12">
        <v>0</v>
      </c>
      <c r="M17" s="43">
        <v>0</v>
      </c>
      <c r="N17" s="24">
        <f t="shared" si="12"/>
        <v>0</v>
      </c>
      <c r="O17" s="25" t="str">
        <f t="shared" si="13"/>
        <v>NA</v>
      </c>
      <c r="P17" s="26" t="str">
        <f t="shared" si="14"/>
        <v>NA</v>
      </c>
      <c r="Q17" s="9">
        <v>0</v>
      </c>
      <c r="R17" s="12"/>
      <c r="S17" s="25" t="str">
        <f t="shared" si="15"/>
        <v>NA</v>
      </c>
      <c r="T17" s="26" t="str">
        <f t="shared" si="16"/>
        <v>NA</v>
      </c>
      <c r="U17" s="9">
        <v>1</v>
      </c>
      <c r="V17" s="12"/>
      <c r="W17" s="25">
        <f t="shared" si="17"/>
        <v>0</v>
      </c>
      <c r="X17" s="25">
        <f t="shared" si="18"/>
        <v>0</v>
      </c>
      <c r="Y17" s="6">
        <f t="shared" si="23"/>
        <v>0</v>
      </c>
      <c r="Z17" s="29">
        <f t="shared" si="22"/>
        <v>0</v>
      </c>
    </row>
    <row r="18" spans="1:26" s="35" customFormat="1" ht="78.75" x14ac:dyDescent="0.3">
      <c r="A18" s="58"/>
      <c r="B18" s="58"/>
      <c r="C18" s="32" t="s">
        <v>37</v>
      </c>
      <c r="D18" s="33" t="s">
        <v>84</v>
      </c>
      <c r="E18" s="12" t="s">
        <v>11</v>
      </c>
      <c r="F18" s="12">
        <v>50</v>
      </c>
      <c r="G18" s="12">
        <v>0</v>
      </c>
      <c r="H18" s="12">
        <v>0</v>
      </c>
      <c r="I18" s="24">
        <f t="shared" si="9"/>
        <v>0</v>
      </c>
      <c r="J18" s="25" t="str">
        <f t="shared" si="10"/>
        <v>NA</v>
      </c>
      <c r="K18" s="26" t="str">
        <f t="shared" si="11"/>
        <v>NA</v>
      </c>
      <c r="L18" s="12">
        <v>5</v>
      </c>
      <c r="M18" s="44">
        <v>0</v>
      </c>
      <c r="N18" s="24">
        <f t="shared" si="12"/>
        <v>1</v>
      </c>
      <c r="O18" s="25">
        <f t="shared" si="13"/>
        <v>0</v>
      </c>
      <c r="P18" s="26">
        <f t="shared" si="14"/>
        <v>0</v>
      </c>
      <c r="Q18" s="12">
        <v>20</v>
      </c>
      <c r="R18" s="12"/>
      <c r="S18" s="25">
        <f t="shared" si="15"/>
        <v>0</v>
      </c>
      <c r="T18" s="26">
        <f t="shared" si="16"/>
        <v>0</v>
      </c>
      <c r="U18" s="12">
        <v>25</v>
      </c>
      <c r="V18" s="12"/>
      <c r="W18" s="25">
        <f t="shared" si="17"/>
        <v>0</v>
      </c>
      <c r="X18" s="25">
        <f t="shared" si="18"/>
        <v>0</v>
      </c>
      <c r="Y18" s="34">
        <f t="shared" si="23"/>
        <v>0</v>
      </c>
      <c r="Z18" s="29">
        <f t="shared" si="22"/>
        <v>0</v>
      </c>
    </row>
    <row r="19" spans="1:26" ht="45.75" x14ac:dyDescent="0.3">
      <c r="A19" s="58" t="s">
        <v>13</v>
      </c>
      <c r="B19" s="58" t="s">
        <v>19</v>
      </c>
      <c r="C19" s="11" t="s">
        <v>38</v>
      </c>
      <c r="D19" s="8" t="s">
        <v>85</v>
      </c>
      <c r="E19" s="9" t="s">
        <v>11</v>
      </c>
      <c r="F19" s="9">
        <v>3</v>
      </c>
      <c r="G19" s="9">
        <v>0</v>
      </c>
      <c r="H19" s="12">
        <v>0</v>
      </c>
      <c r="I19" s="24">
        <f t="shared" si="9"/>
        <v>0</v>
      </c>
      <c r="J19" s="25" t="str">
        <f t="shared" si="10"/>
        <v>NA</v>
      </c>
      <c r="K19" s="26" t="str">
        <f t="shared" si="11"/>
        <v>NA</v>
      </c>
      <c r="L19" s="12">
        <v>1</v>
      </c>
      <c r="M19" s="43">
        <v>0</v>
      </c>
      <c r="N19" s="24">
        <f t="shared" si="12"/>
        <v>1</v>
      </c>
      <c r="O19" s="25">
        <f t="shared" si="13"/>
        <v>0</v>
      </c>
      <c r="P19" s="26">
        <f t="shared" si="14"/>
        <v>0</v>
      </c>
      <c r="Q19" s="9">
        <v>1</v>
      </c>
      <c r="R19" s="12"/>
      <c r="S19" s="25">
        <f t="shared" si="15"/>
        <v>0</v>
      </c>
      <c r="T19" s="26">
        <f t="shared" si="16"/>
        <v>0</v>
      </c>
      <c r="U19" s="9">
        <v>1</v>
      </c>
      <c r="V19" s="12"/>
      <c r="W19" s="25">
        <f t="shared" si="17"/>
        <v>0</v>
      </c>
      <c r="X19" s="25">
        <f t="shared" si="18"/>
        <v>0</v>
      </c>
      <c r="Y19" s="6">
        <f t="shared" si="23"/>
        <v>0</v>
      </c>
      <c r="Z19" s="29">
        <f t="shared" si="22"/>
        <v>0</v>
      </c>
    </row>
    <row r="20" spans="1:26" ht="56.25" x14ac:dyDescent="0.3">
      <c r="A20" s="58"/>
      <c r="B20" s="58"/>
      <c r="C20" s="11" t="s">
        <v>39</v>
      </c>
      <c r="D20" s="8" t="s">
        <v>86</v>
      </c>
      <c r="E20" s="9" t="s">
        <v>11</v>
      </c>
      <c r="F20" s="9">
        <v>3</v>
      </c>
      <c r="G20" s="9">
        <v>0</v>
      </c>
      <c r="H20" s="12">
        <v>0</v>
      </c>
      <c r="I20" s="24">
        <f t="shared" si="9"/>
        <v>0</v>
      </c>
      <c r="J20" s="25" t="str">
        <f t="shared" si="10"/>
        <v>NA</v>
      </c>
      <c r="K20" s="26" t="str">
        <f t="shared" si="11"/>
        <v>NA</v>
      </c>
      <c r="L20" s="12">
        <v>1</v>
      </c>
      <c r="M20" s="43">
        <v>0</v>
      </c>
      <c r="N20" s="24">
        <f t="shared" si="12"/>
        <v>1</v>
      </c>
      <c r="O20" s="25">
        <f t="shared" si="13"/>
        <v>0</v>
      </c>
      <c r="P20" s="26">
        <f t="shared" si="14"/>
        <v>0</v>
      </c>
      <c r="Q20" s="9">
        <v>1</v>
      </c>
      <c r="R20" s="12"/>
      <c r="S20" s="25">
        <f t="shared" si="15"/>
        <v>0</v>
      </c>
      <c r="T20" s="26">
        <f t="shared" si="16"/>
        <v>0</v>
      </c>
      <c r="U20" s="9">
        <v>1</v>
      </c>
      <c r="V20" s="12"/>
      <c r="W20" s="25">
        <f t="shared" si="17"/>
        <v>0</v>
      </c>
      <c r="X20" s="25">
        <f t="shared" si="18"/>
        <v>0</v>
      </c>
      <c r="Y20" s="6">
        <f t="shared" si="23"/>
        <v>0</v>
      </c>
      <c r="Z20" s="29">
        <f t="shared" si="22"/>
        <v>0</v>
      </c>
    </row>
    <row r="21" spans="1:26" s="35" customFormat="1" ht="72" customHeight="1" x14ac:dyDescent="0.3">
      <c r="A21" s="58"/>
      <c r="B21" s="58" t="s">
        <v>20</v>
      </c>
      <c r="C21" s="36" t="s">
        <v>40</v>
      </c>
      <c r="D21" s="33" t="s">
        <v>87</v>
      </c>
      <c r="E21" s="12" t="s">
        <v>11</v>
      </c>
      <c r="F21" s="12">
        <v>4</v>
      </c>
      <c r="G21" s="12">
        <v>2</v>
      </c>
      <c r="H21" s="12">
        <v>4</v>
      </c>
      <c r="I21" s="24">
        <f t="shared" si="9"/>
        <v>1</v>
      </c>
      <c r="J21" s="25">
        <f t="shared" si="10"/>
        <v>100</v>
      </c>
      <c r="K21" s="26">
        <f t="shared" si="11"/>
        <v>200</v>
      </c>
      <c r="L21" s="12">
        <v>0</v>
      </c>
      <c r="M21" s="44">
        <v>4</v>
      </c>
      <c r="N21" s="24">
        <f t="shared" si="12"/>
        <v>1</v>
      </c>
      <c r="O21" s="25">
        <f t="shared" si="13"/>
        <v>100</v>
      </c>
      <c r="P21" s="26">
        <f t="shared" si="14"/>
        <v>400</v>
      </c>
      <c r="Q21" s="12">
        <v>0</v>
      </c>
      <c r="R21" s="12"/>
      <c r="S21" s="25" t="str">
        <f t="shared" si="15"/>
        <v>NA</v>
      </c>
      <c r="T21" s="26" t="str">
        <f t="shared" si="16"/>
        <v>NA</v>
      </c>
      <c r="U21" s="12">
        <v>0</v>
      </c>
      <c r="V21" s="12"/>
      <c r="W21" s="25" t="str">
        <f t="shared" si="17"/>
        <v>NA</v>
      </c>
      <c r="X21" s="25" t="str">
        <f t="shared" si="18"/>
        <v>NA</v>
      </c>
      <c r="Y21" s="34">
        <f t="shared" si="23"/>
        <v>100</v>
      </c>
      <c r="Z21" s="29">
        <f>IF(E21="a",(H21+M21+R21+V21+2)/F21*100,IF(E21=2015,(V21/F21)*100,IF(E21=2014,(R21/F21)*100,IF(E21=2013,(M21/F21)*100,IF(E21=2012,(H21/F21)*100,0)))))</f>
        <v>250</v>
      </c>
    </row>
    <row r="22" spans="1:26" ht="56.25" x14ac:dyDescent="0.3">
      <c r="A22" s="58"/>
      <c r="B22" s="58"/>
      <c r="C22" s="7" t="s">
        <v>41</v>
      </c>
      <c r="D22" s="8" t="s">
        <v>88</v>
      </c>
      <c r="E22" s="9" t="s">
        <v>11</v>
      </c>
      <c r="F22" s="9">
        <v>1</v>
      </c>
      <c r="G22" s="9">
        <v>0</v>
      </c>
      <c r="H22" s="12">
        <v>0</v>
      </c>
      <c r="I22" s="24">
        <f t="shared" si="9"/>
        <v>0</v>
      </c>
      <c r="J22" s="25" t="str">
        <f t="shared" si="10"/>
        <v>NA</v>
      </c>
      <c r="K22" s="26" t="str">
        <f t="shared" si="11"/>
        <v>NA</v>
      </c>
      <c r="L22" s="12">
        <v>1</v>
      </c>
      <c r="M22" s="43">
        <v>1</v>
      </c>
      <c r="N22" s="24">
        <f t="shared" si="12"/>
        <v>1</v>
      </c>
      <c r="O22" s="25">
        <f t="shared" si="13"/>
        <v>100</v>
      </c>
      <c r="P22" s="26">
        <f t="shared" si="14"/>
        <v>100</v>
      </c>
      <c r="Q22" s="9">
        <v>1</v>
      </c>
      <c r="R22" s="12"/>
      <c r="S22" s="25">
        <f t="shared" si="15"/>
        <v>0</v>
      </c>
      <c r="T22" s="26">
        <f t="shared" si="16"/>
        <v>0</v>
      </c>
      <c r="U22" s="9">
        <v>1</v>
      </c>
      <c r="V22" s="12"/>
      <c r="W22" s="25">
        <f t="shared" si="17"/>
        <v>0</v>
      </c>
      <c r="X22" s="25">
        <f t="shared" si="18"/>
        <v>0</v>
      </c>
      <c r="Y22" s="6">
        <f t="shared" si="23"/>
        <v>33.333333333333329</v>
      </c>
      <c r="Z22" s="30">
        <f>IF(E22="a",(H22+M22+R22+V22)/(G22+L22+Q22+U22)*100,IF(E22=2015,(V22/F22)*100,IF(E22=2014,(R22/F22)*100,IF(E22=2013,(M22/F22)*100,IF(E22=2012,(H22/F22)*100,0)))))</f>
        <v>33.333333333333329</v>
      </c>
    </row>
    <row r="23" spans="1:26" ht="45.75" x14ac:dyDescent="0.3">
      <c r="A23" s="58"/>
      <c r="B23" s="58"/>
      <c r="C23" s="11" t="s">
        <v>42</v>
      </c>
      <c r="D23" s="8" t="s">
        <v>89</v>
      </c>
      <c r="E23" s="9" t="s">
        <v>11</v>
      </c>
      <c r="F23" s="9">
        <v>1</v>
      </c>
      <c r="G23" s="9">
        <v>0</v>
      </c>
      <c r="H23" s="12">
        <v>1</v>
      </c>
      <c r="I23" s="24">
        <f t="shared" si="9"/>
        <v>1</v>
      </c>
      <c r="J23" s="25">
        <f t="shared" si="10"/>
        <v>100</v>
      </c>
      <c r="K23" s="26">
        <f t="shared" si="11"/>
        <v>100</v>
      </c>
      <c r="L23" s="12">
        <v>0</v>
      </c>
      <c r="M23" s="43">
        <v>1</v>
      </c>
      <c r="N23" s="24">
        <f t="shared" si="12"/>
        <v>1</v>
      </c>
      <c r="O23" s="25">
        <f t="shared" si="13"/>
        <v>100</v>
      </c>
      <c r="P23" s="26">
        <f t="shared" si="14"/>
        <v>100</v>
      </c>
      <c r="Q23" s="9">
        <v>1</v>
      </c>
      <c r="R23" s="12"/>
      <c r="S23" s="25">
        <f t="shared" si="15"/>
        <v>0</v>
      </c>
      <c r="T23" s="26">
        <f t="shared" si="16"/>
        <v>0</v>
      </c>
      <c r="U23" s="9">
        <v>0</v>
      </c>
      <c r="V23" s="12"/>
      <c r="W23" s="25" t="str">
        <f t="shared" si="17"/>
        <v>NA</v>
      </c>
      <c r="X23" s="25" t="str">
        <f t="shared" si="18"/>
        <v>NA</v>
      </c>
      <c r="Y23" s="6">
        <f t="shared" si="23"/>
        <v>100</v>
      </c>
      <c r="Z23" s="29">
        <f t="shared" si="22"/>
        <v>200</v>
      </c>
    </row>
    <row r="24" spans="1:26" s="35" customFormat="1" ht="67.5" x14ac:dyDescent="0.3">
      <c r="A24" s="58"/>
      <c r="B24" s="58"/>
      <c r="C24" s="32" t="s">
        <v>43</v>
      </c>
      <c r="D24" s="33" t="s">
        <v>90</v>
      </c>
      <c r="E24" s="12" t="s">
        <v>11</v>
      </c>
      <c r="F24" s="12">
        <v>12</v>
      </c>
      <c r="G24" s="12">
        <v>4</v>
      </c>
      <c r="H24" s="12">
        <v>1</v>
      </c>
      <c r="I24" s="24">
        <f t="shared" si="9"/>
        <v>1</v>
      </c>
      <c r="J24" s="25">
        <f t="shared" si="10"/>
        <v>25</v>
      </c>
      <c r="K24" s="26">
        <f t="shared" si="11"/>
        <v>25</v>
      </c>
      <c r="L24" s="12">
        <v>4</v>
      </c>
      <c r="M24" s="44">
        <v>4</v>
      </c>
      <c r="N24" s="24">
        <f t="shared" si="12"/>
        <v>1</v>
      </c>
      <c r="O24" s="25">
        <f t="shared" si="13"/>
        <v>100</v>
      </c>
      <c r="P24" s="26">
        <f t="shared" si="14"/>
        <v>100</v>
      </c>
      <c r="Q24" s="12">
        <v>4</v>
      </c>
      <c r="R24" s="12"/>
      <c r="S24" s="25">
        <f t="shared" si="15"/>
        <v>0</v>
      </c>
      <c r="T24" s="26">
        <f t="shared" si="16"/>
        <v>0</v>
      </c>
      <c r="U24" s="12">
        <v>4</v>
      </c>
      <c r="V24" s="12"/>
      <c r="W24" s="25">
        <f t="shared" si="17"/>
        <v>0</v>
      </c>
      <c r="X24" s="25">
        <f t="shared" si="18"/>
        <v>0</v>
      </c>
      <c r="Y24" s="34">
        <f t="shared" si="23"/>
        <v>41.666666666666671</v>
      </c>
      <c r="Z24" s="29">
        <f t="shared" si="22"/>
        <v>41.666666666666671</v>
      </c>
    </row>
    <row r="25" spans="1:26" ht="45.75" x14ac:dyDescent="0.3">
      <c r="A25" s="58"/>
      <c r="B25" s="58"/>
      <c r="C25" s="11" t="s">
        <v>44</v>
      </c>
      <c r="D25" s="8" t="s">
        <v>91</v>
      </c>
      <c r="E25" s="9" t="s">
        <v>11</v>
      </c>
      <c r="F25" s="9">
        <v>1</v>
      </c>
      <c r="G25" s="9">
        <v>0</v>
      </c>
      <c r="H25" s="12">
        <v>0</v>
      </c>
      <c r="I25" s="24">
        <f t="shared" si="9"/>
        <v>0</v>
      </c>
      <c r="J25" s="25" t="str">
        <f t="shared" si="10"/>
        <v>NA</v>
      </c>
      <c r="K25" s="26" t="str">
        <f t="shared" si="11"/>
        <v>NA</v>
      </c>
      <c r="L25" s="12">
        <v>1</v>
      </c>
      <c r="M25" s="43">
        <v>1</v>
      </c>
      <c r="N25" s="24">
        <f t="shared" si="12"/>
        <v>1</v>
      </c>
      <c r="O25" s="25">
        <f t="shared" si="13"/>
        <v>100</v>
      </c>
      <c r="P25" s="26">
        <f t="shared" si="14"/>
        <v>100</v>
      </c>
      <c r="Q25" s="9">
        <v>0</v>
      </c>
      <c r="R25" s="12"/>
      <c r="S25" s="25" t="str">
        <f t="shared" si="15"/>
        <v>NA</v>
      </c>
      <c r="T25" s="26" t="str">
        <f t="shared" si="16"/>
        <v>NA</v>
      </c>
      <c r="U25" s="9">
        <v>0</v>
      </c>
      <c r="V25" s="12"/>
      <c r="W25" s="25" t="str">
        <f t="shared" si="17"/>
        <v>NA</v>
      </c>
      <c r="X25" s="25" t="str">
        <f t="shared" si="18"/>
        <v>NA</v>
      </c>
      <c r="Y25" s="6">
        <f t="shared" si="23"/>
        <v>100</v>
      </c>
      <c r="Z25" s="29">
        <f t="shared" si="22"/>
        <v>100</v>
      </c>
    </row>
    <row r="26" spans="1:26" ht="45.75" x14ac:dyDescent="0.3">
      <c r="A26" s="58"/>
      <c r="B26" s="58"/>
      <c r="C26" s="11" t="s">
        <v>45</v>
      </c>
      <c r="D26" s="8" t="s">
        <v>92</v>
      </c>
      <c r="E26" s="9" t="s">
        <v>11</v>
      </c>
      <c r="F26" s="9">
        <v>3</v>
      </c>
      <c r="G26" s="9">
        <v>0</v>
      </c>
      <c r="H26" s="9">
        <v>0</v>
      </c>
      <c r="I26" s="24">
        <f t="shared" si="9"/>
        <v>0</v>
      </c>
      <c r="J26" s="25" t="str">
        <f t="shared" si="10"/>
        <v>NA</v>
      </c>
      <c r="K26" s="26" t="str">
        <f t="shared" si="11"/>
        <v>NA</v>
      </c>
      <c r="L26" s="9">
        <v>1</v>
      </c>
      <c r="M26" s="43">
        <v>0</v>
      </c>
      <c r="N26" s="24">
        <f t="shared" si="12"/>
        <v>1</v>
      </c>
      <c r="O26" s="25">
        <f t="shared" si="13"/>
        <v>0</v>
      </c>
      <c r="P26" s="26">
        <f t="shared" si="14"/>
        <v>0</v>
      </c>
      <c r="Q26" s="9">
        <v>1</v>
      </c>
      <c r="R26" s="12"/>
      <c r="S26" s="25">
        <f t="shared" si="15"/>
        <v>0</v>
      </c>
      <c r="T26" s="26">
        <f t="shared" si="16"/>
        <v>0</v>
      </c>
      <c r="U26" s="9">
        <v>1</v>
      </c>
      <c r="V26" s="12"/>
      <c r="W26" s="25">
        <f t="shared" si="17"/>
        <v>0</v>
      </c>
      <c r="X26" s="25">
        <f t="shared" si="18"/>
        <v>0</v>
      </c>
      <c r="Y26" s="6">
        <f t="shared" si="23"/>
        <v>0</v>
      </c>
      <c r="Z26" s="29">
        <f t="shared" si="22"/>
        <v>0</v>
      </c>
    </row>
    <row r="27" spans="1:26" ht="45.75" x14ac:dyDescent="0.3">
      <c r="A27" s="58"/>
      <c r="B27" s="58"/>
      <c r="C27" s="11" t="s">
        <v>46</v>
      </c>
      <c r="D27" s="8" t="s">
        <v>93</v>
      </c>
      <c r="E27" s="9" t="s">
        <v>11</v>
      </c>
      <c r="F27" s="9">
        <v>3</v>
      </c>
      <c r="G27" s="9">
        <v>0</v>
      </c>
      <c r="H27" s="9">
        <v>2</v>
      </c>
      <c r="I27" s="24">
        <f t="shared" si="9"/>
        <v>1</v>
      </c>
      <c r="J27" s="25">
        <f t="shared" si="10"/>
        <v>100</v>
      </c>
      <c r="K27" s="26">
        <f t="shared" si="11"/>
        <v>200</v>
      </c>
      <c r="L27" s="9">
        <v>1</v>
      </c>
      <c r="M27" s="43">
        <v>2</v>
      </c>
      <c r="N27" s="24">
        <f t="shared" si="12"/>
        <v>1</v>
      </c>
      <c r="O27" s="25">
        <f t="shared" si="13"/>
        <v>100</v>
      </c>
      <c r="P27" s="26">
        <f t="shared" si="14"/>
        <v>200</v>
      </c>
      <c r="Q27" s="9">
        <v>1</v>
      </c>
      <c r="R27" s="12"/>
      <c r="S27" s="25">
        <f t="shared" si="15"/>
        <v>0</v>
      </c>
      <c r="T27" s="26">
        <f t="shared" si="16"/>
        <v>0</v>
      </c>
      <c r="U27" s="9">
        <v>1</v>
      </c>
      <c r="V27" s="12"/>
      <c r="W27" s="25">
        <f t="shared" si="17"/>
        <v>0</v>
      </c>
      <c r="X27" s="25">
        <f t="shared" si="18"/>
        <v>0</v>
      </c>
      <c r="Y27" s="6">
        <f t="shared" si="23"/>
        <v>100</v>
      </c>
      <c r="Z27" s="29">
        <f t="shared" si="22"/>
        <v>133.33333333333331</v>
      </c>
    </row>
    <row r="28" spans="1:26" ht="78.75" x14ac:dyDescent="0.3">
      <c r="A28" s="58"/>
      <c r="B28" s="58"/>
      <c r="C28" s="11" t="s">
        <v>47</v>
      </c>
      <c r="D28" s="8" t="s">
        <v>94</v>
      </c>
      <c r="E28" s="9" t="s">
        <v>11</v>
      </c>
      <c r="F28" s="9">
        <v>5</v>
      </c>
      <c r="G28" s="9">
        <v>1</v>
      </c>
      <c r="H28" s="9">
        <v>2</v>
      </c>
      <c r="I28" s="24">
        <f t="shared" si="9"/>
        <v>1</v>
      </c>
      <c r="J28" s="25">
        <f t="shared" si="10"/>
        <v>100</v>
      </c>
      <c r="K28" s="26">
        <f t="shared" si="11"/>
        <v>200</v>
      </c>
      <c r="L28" s="9">
        <v>2</v>
      </c>
      <c r="M28" s="43">
        <v>3</v>
      </c>
      <c r="N28" s="24">
        <f t="shared" si="12"/>
        <v>1</v>
      </c>
      <c r="O28" s="25">
        <f t="shared" si="13"/>
        <v>100</v>
      </c>
      <c r="P28" s="26">
        <f t="shared" si="14"/>
        <v>150</v>
      </c>
      <c r="Q28" s="9">
        <v>1</v>
      </c>
      <c r="R28" s="12"/>
      <c r="S28" s="25">
        <f t="shared" si="15"/>
        <v>0</v>
      </c>
      <c r="T28" s="26">
        <f t="shared" si="16"/>
        <v>0</v>
      </c>
      <c r="U28" s="9">
        <v>1</v>
      </c>
      <c r="V28" s="12"/>
      <c r="W28" s="25">
        <f t="shared" si="17"/>
        <v>0</v>
      </c>
      <c r="X28" s="25">
        <f t="shared" si="18"/>
        <v>0</v>
      </c>
      <c r="Y28" s="6">
        <f t="shared" si="23"/>
        <v>100</v>
      </c>
      <c r="Z28" s="29">
        <f t="shared" si="22"/>
        <v>100</v>
      </c>
    </row>
    <row r="29" spans="1:26" ht="67.5" x14ac:dyDescent="0.3">
      <c r="A29" s="58"/>
      <c r="B29" s="58"/>
      <c r="C29" s="11" t="s">
        <v>48</v>
      </c>
      <c r="D29" s="8" t="s">
        <v>95</v>
      </c>
      <c r="E29" s="9" t="s">
        <v>11</v>
      </c>
      <c r="F29" s="9">
        <v>9</v>
      </c>
      <c r="G29" s="9">
        <v>0</v>
      </c>
      <c r="H29" s="9">
        <v>0</v>
      </c>
      <c r="I29" s="24">
        <f t="shared" si="9"/>
        <v>0</v>
      </c>
      <c r="J29" s="25" t="str">
        <f t="shared" si="10"/>
        <v>NA</v>
      </c>
      <c r="K29" s="26" t="str">
        <f t="shared" si="11"/>
        <v>NA</v>
      </c>
      <c r="L29" s="9">
        <v>3</v>
      </c>
      <c r="M29" s="43">
        <v>1</v>
      </c>
      <c r="N29" s="24">
        <f t="shared" si="12"/>
        <v>1</v>
      </c>
      <c r="O29" s="25">
        <f t="shared" si="13"/>
        <v>33.333333333333329</v>
      </c>
      <c r="P29" s="26">
        <f t="shared" si="14"/>
        <v>33.333333333333329</v>
      </c>
      <c r="Q29" s="9">
        <v>3</v>
      </c>
      <c r="R29" s="12"/>
      <c r="S29" s="25">
        <f t="shared" si="15"/>
        <v>0</v>
      </c>
      <c r="T29" s="26">
        <f t="shared" si="16"/>
        <v>0</v>
      </c>
      <c r="U29" s="9">
        <v>3</v>
      </c>
      <c r="V29" s="12"/>
      <c r="W29" s="25">
        <f t="shared" si="17"/>
        <v>0</v>
      </c>
      <c r="X29" s="25">
        <f t="shared" si="18"/>
        <v>0</v>
      </c>
      <c r="Y29" s="6">
        <f t="shared" si="23"/>
        <v>11.111111111111111</v>
      </c>
      <c r="Z29" s="29">
        <f t="shared" si="22"/>
        <v>11.111111111111111</v>
      </c>
    </row>
    <row r="30" spans="1:26" ht="45.75" x14ac:dyDescent="0.3">
      <c r="A30" s="58"/>
      <c r="B30" s="58" t="s">
        <v>21</v>
      </c>
      <c r="C30" s="11" t="s">
        <v>49</v>
      </c>
      <c r="D30" s="8" t="s">
        <v>96</v>
      </c>
      <c r="E30" s="9" t="s">
        <v>11</v>
      </c>
      <c r="F30" s="9">
        <v>1</v>
      </c>
      <c r="G30" s="9">
        <v>0</v>
      </c>
      <c r="H30" s="9">
        <v>0</v>
      </c>
      <c r="I30" s="24">
        <f t="shared" si="9"/>
        <v>0</v>
      </c>
      <c r="J30" s="25" t="str">
        <f t="shared" si="10"/>
        <v>NA</v>
      </c>
      <c r="K30" s="26" t="str">
        <f t="shared" si="11"/>
        <v>NA</v>
      </c>
      <c r="L30" s="9">
        <v>0</v>
      </c>
      <c r="M30" s="43">
        <v>0</v>
      </c>
      <c r="N30" s="24">
        <f t="shared" si="12"/>
        <v>0</v>
      </c>
      <c r="O30" s="25" t="str">
        <f t="shared" si="13"/>
        <v>NA</v>
      </c>
      <c r="P30" s="26" t="str">
        <f t="shared" si="14"/>
        <v>NA</v>
      </c>
      <c r="Q30" s="9">
        <v>1</v>
      </c>
      <c r="R30" s="12"/>
      <c r="S30" s="25">
        <f t="shared" si="15"/>
        <v>0</v>
      </c>
      <c r="T30" s="26">
        <f t="shared" si="16"/>
        <v>0</v>
      </c>
      <c r="U30" s="9">
        <v>0</v>
      </c>
      <c r="V30" s="12"/>
      <c r="W30" s="25" t="str">
        <f t="shared" si="17"/>
        <v>NA</v>
      </c>
      <c r="X30" s="25" t="str">
        <f t="shared" si="18"/>
        <v>NA</v>
      </c>
      <c r="Y30" s="6">
        <f t="shared" si="23"/>
        <v>0</v>
      </c>
      <c r="Z30" s="29">
        <f t="shared" si="22"/>
        <v>0</v>
      </c>
    </row>
    <row r="31" spans="1:26" ht="56.25" x14ac:dyDescent="0.3">
      <c r="A31" s="58"/>
      <c r="B31" s="58"/>
      <c r="C31" s="11" t="s">
        <v>50</v>
      </c>
      <c r="D31" s="8" t="s">
        <v>97</v>
      </c>
      <c r="E31" s="9" t="s">
        <v>11</v>
      </c>
      <c r="F31" s="9">
        <v>1</v>
      </c>
      <c r="G31" s="9">
        <v>0</v>
      </c>
      <c r="H31" s="9">
        <v>0</v>
      </c>
      <c r="I31" s="24">
        <f t="shared" si="9"/>
        <v>0</v>
      </c>
      <c r="J31" s="25" t="str">
        <f t="shared" si="10"/>
        <v>NA</v>
      </c>
      <c r="K31" s="26" t="str">
        <f t="shared" si="11"/>
        <v>NA</v>
      </c>
      <c r="L31" s="9">
        <v>0</v>
      </c>
      <c r="M31" s="43">
        <v>0</v>
      </c>
      <c r="N31" s="24">
        <f t="shared" si="12"/>
        <v>0</v>
      </c>
      <c r="O31" s="25" t="str">
        <f t="shared" si="13"/>
        <v>NA</v>
      </c>
      <c r="P31" s="26" t="str">
        <f t="shared" si="14"/>
        <v>NA</v>
      </c>
      <c r="Q31" s="9">
        <v>1</v>
      </c>
      <c r="R31" s="12"/>
      <c r="S31" s="25">
        <f t="shared" si="15"/>
        <v>0</v>
      </c>
      <c r="T31" s="26">
        <f t="shared" si="16"/>
        <v>0</v>
      </c>
      <c r="U31" s="9">
        <v>0</v>
      </c>
      <c r="V31" s="12"/>
      <c r="W31" s="25" t="str">
        <f t="shared" si="17"/>
        <v>NA</v>
      </c>
      <c r="X31" s="25" t="str">
        <f t="shared" si="18"/>
        <v>NA</v>
      </c>
      <c r="Y31" s="6">
        <f t="shared" si="23"/>
        <v>0</v>
      </c>
      <c r="Z31" s="29">
        <f t="shared" si="22"/>
        <v>0</v>
      </c>
    </row>
    <row r="32" spans="1:26" ht="45.75" x14ac:dyDescent="0.3">
      <c r="A32" s="58"/>
      <c r="B32" s="58"/>
      <c r="C32" s="11" t="s">
        <v>51</v>
      </c>
      <c r="D32" s="8" t="s">
        <v>98</v>
      </c>
      <c r="E32" s="9" t="s">
        <v>11</v>
      </c>
      <c r="F32" s="9">
        <v>1</v>
      </c>
      <c r="G32" s="9">
        <v>0</v>
      </c>
      <c r="H32" s="9">
        <v>0</v>
      </c>
      <c r="I32" s="24">
        <f t="shared" si="9"/>
        <v>0</v>
      </c>
      <c r="J32" s="25" t="str">
        <f t="shared" si="10"/>
        <v>NA</v>
      </c>
      <c r="K32" s="26" t="str">
        <f t="shared" si="11"/>
        <v>NA</v>
      </c>
      <c r="L32" s="9">
        <v>1</v>
      </c>
      <c r="M32" s="43">
        <v>0</v>
      </c>
      <c r="N32" s="24">
        <f t="shared" si="12"/>
        <v>1</v>
      </c>
      <c r="O32" s="25">
        <f t="shared" si="13"/>
        <v>0</v>
      </c>
      <c r="P32" s="26">
        <f t="shared" si="14"/>
        <v>0</v>
      </c>
      <c r="Q32" s="9">
        <v>0</v>
      </c>
      <c r="R32" s="12"/>
      <c r="S32" s="25" t="str">
        <f t="shared" si="15"/>
        <v>NA</v>
      </c>
      <c r="T32" s="26" t="str">
        <f t="shared" si="16"/>
        <v>NA</v>
      </c>
      <c r="U32" s="9">
        <v>0</v>
      </c>
      <c r="V32" s="12"/>
      <c r="W32" s="25" t="str">
        <f t="shared" si="17"/>
        <v>NA</v>
      </c>
      <c r="X32" s="25" t="str">
        <f t="shared" si="18"/>
        <v>NA</v>
      </c>
      <c r="Y32" s="6">
        <f t="shared" si="23"/>
        <v>0</v>
      </c>
      <c r="Z32" s="29">
        <f t="shared" si="22"/>
        <v>0</v>
      </c>
    </row>
    <row r="33" spans="1:26" ht="45.75" x14ac:dyDescent="0.3">
      <c r="A33" s="58"/>
      <c r="B33" s="58"/>
      <c r="C33" s="11" t="s">
        <v>52</v>
      </c>
      <c r="D33" s="8" t="s">
        <v>99</v>
      </c>
      <c r="E33" s="9" t="s">
        <v>11</v>
      </c>
      <c r="F33" s="9">
        <v>1</v>
      </c>
      <c r="G33" s="9">
        <v>0</v>
      </c>
      <c r="H33" s="9">
        <v>0</v>
      </c>
      <c r="I33" s="24">
        <f t="shared" si="9"/>
        <v>0</v>
      </c>
      <c r="J33" s="25" t="str">
        <f t="shared" si="10"/>
        <v>NA</v>
      </c>
      <c r="K33" s="26" t="str">
        <f t="shared" si="11"/>
        <v>NA</v>
      </c>
      <c r="L33" s="9">
        <v>0</v>
      </c>
      <c r="M33" s="43">
        <v>0</v>
      </c>
      <c r="N33" s="24">
        <f t="shared" si="12"/>
        <v>0</v>
      </c>
      <c r="O33" s="25" t="str">
        <f t="shared" si="13"/>
        <v>NA</v>
      </c>
      <c r="P33" s="26" t="str">
        <f t="shared" si="14"/>
        <v>NA</v>
      </c>
      <c r="Q33" s="9">
        <v>1</v>
      </c>
      <c r="R33" s="12"/>
      <c r="S33" s="25">
        <f t="shared" si="15"/>
        <v>0</v>
      </c>
      <c r="T33" s="26">
        <f t="shared" si="16"/>
        <v>0</v>
      </c>
      <c r="U33" s="9">
        <v>0</v>
      </c>
      <c r="V33" s="12"/>
      <c r="W33" s="25" t="str">
        <f t="shared" si="17"/>
        <v>NA</v>
      </c>
      <c r="X33" s="25" t="str">
        <f t="shared" si="18"/>
        <v>NA</v>
      </c>
      <c r="Y33" s="6">
        <f t="shared" si="23"/>
        <v>0</v>
      </c>
      <c r="Z33" s="29">
        <f t="shared" si="22"/>
        <v>0</v>
      </c>
    </row>
    <row r="34" spans="1:26" ht="45.75" x14ac:dyDescent="0.3">
      <c r="A34" s="58"/>
      <c r="B34" s="58"/>
      <c r="C34" s="11" t="s">
        <v>53</v>
      </c>
      <c r="D34" s="8" t="s">
        <v>100</v>
      </c>
      <c r="E34" s="9" t="s">
        <v>11</v>
      </c>
      <c r="F34" s="9">
        <v>1</v>
      </c>
      <c r="G34" s="9">
        <v>0</v>
      </c>
      <c r="H34" s="9">
        <v>0</v>
      </c>
      <c r="I34" s="24">
        <f t="shared" si="9"/>
        <v>0</v>
      </c>
      <c r="J34" s="25" t="str">
        <f t="shared" si="10"/>
        <v>NA</v>
      </c>
      <c r="K34" s="26" t="str">
        <f t="shared" si="11"/>
        <v>NA</v>
      </c>
      <c r="L34" s="9">
        <v>0</v>
      </c>
      <c r="M34" s="43">
        <v>0</v>
      </c>
      <c r="N34" s="24">
        <f t="shared" si="12"/>
        <v>0</v>
      </c>
      <c r="O34" s="25" t="str">
        <f t="shared" si="13"/>
        <v>NA</v>
      </c>
      <c r="P34" s="26" t="str">
        <f t="shared" si="14"/>
        <v>NA</v>
      </c>
      <c r="Q34" s="9">
        <v>1</v>
      </c>
      <c r="R34" s="12"/>
      <c r="S34" s="25">
        <f t="shared" si="15"/>
        <v>0</v>
      </c>
      <c r="T34" s="26">
        <f t="shared" si="16"/>
        <v>0</v>
      </c>
      <c r="U34" s="9">
        <v>0</v>
      </c>
      <c r="V34" s="12"/>
      <c r="W34" s="25" t="str">
        <f t="shared" si="17"/>
        <v>NA</v>
      </c>
      <c r="X34" s="25" t="str">
        <f t="shared" si="18"/>
        <v>NA</v>
      </c>
      <c r="Y34" s="6">
        <f t="shared" si="23"/>
        <v>0</v>
      </c>
      <c r="Z34" s="29">
        <f t="shared" si="22"/>
        <v>0</v>
      </c>
    </row>
    <row r="35" spans="1:26" ht="45.75" x14ac:dyDescent="0.3">
      <c r="A35" s="58"/>
      <c r="B35" s="58"/>
      <c r="C35" s="11" t="s">
        <v>54</v>
      </c>
      <c r="D35" s="8" t="s">
        <v>101</v>
      </c>
      <c r="E35" s="9" t="s">
        <v>11</v>
      </c>
      <c r="F35" s="9">
        <v>1</v>
      </c>
      <c r="G35" s="9">
        <v>0</v>
      </c>
      <c r="H35" s="9">
        <v>0</v>
      </c>
      <c r="I35" s="24">
        <f t="shared" si="9"/>
        <v>0</v>
      </c>
      <c r="J35" s="25" t="str">
        <f t="shared" si="10"/>
        <v>NA</v>
      </c>
      <c r="K35" s="26" t="str">
        <f t="shared" si="11"/>
        <v>NA</v>
      </c>
      <c r="L35" s="9">
        <v>0</v>
      </c>
      <c r="M35" s="43">
        <v>0</v>
      </c>
      <c r="N35" s="24">
        <f t="shared" si="12"/>
        <v>0</v>
      </c>
      <c r="O35" s="25" t="str">
        <f t="shared" si="13"/>
        <v>NA</v>
      </c>
      <c r="P35" s="26" t="str">
        <f t="shared" si="14"/>
        <v>NA</v>
      </c>
      <c r="Q35" s="9">
        <v>1</v>
      </c>
      <c r="R35" s="12"/>
      <c r="S35" s="25">
        <f t="shared" si="15"/>
        <v>0</v>
      </c>
      <c r="T35" s="26">
        <f t="shared" si="16"/>
        <v>0</v>
      </c>
      <c r="U35" s="9">
        <v>0</v>
      </c>
      <c r="V35" s="12"/>
      <c r="W35" s="25" t="str">
        <f t="shared" si="17"/>
        <v>NA</v>
      </c>
      <c r="X35" s="25" t="str">
        <f t="shared" si="18"/>
        <v>NA</v>
      </c>
      <c r="Y35" s="6">
        <f t="shared" si="23"/>
        <v>0</v>
      </c>
      <c r="Z35" s="29">
        <f t="shared" si="22"/>
        <v>0</v>
      </c>
    </row>
    <row r="36" spans="1:26" ht="45.75" x14ac:dyDescent="0.3">
      <c r="A36" s="58"/>
      <c r="B36" s="58"/>
      <c r="C36" s="11" t="s">
        <v>55</v>
      </c>
      <c r="D36" s="8" t="s">
        <v>102</v>
      </c>
      <c r="E36" s="9" t="s">
        <v>11</v>
      </c>
      <c r="F36" s="9">
        <v>1</v>
      </c>
      <c r="G36" s="9">
        <v>0</v>
      </c>
      <c r="H36" s="9">
        <v>0</v>
      </c>
      <c r="I36" s="24">
        <f t="shared" si="9"/>
        <v>0</v>
      </c>
      <c r="J36" s="25" t="str">
        <f t="shared" si="10"/>
        <v>NA</v>
      </c>
      <c r="K36" s="26" t="str">
        <f t="shared" si="11"/>
        <v>NA</v>
      </c>
      <c r="L36" s="9">
        <v>0</v>
      </c>
      <c r="M36" s="43">
        <v>0</v>
      </c>
      <c r="N36" s="24">
        <f t="shared" si="12"/>
        <v>0</v>
      </c>
      <c r="O36" s="25" t="str">
        <f t="shared" si="13"/>
        <v>NA</v>
      </c>
      <c r="P36" s="26" t="str">
        <f t="shared" si="14"/>
        <v>NA</v>
      </c>
      <c r="Q36" s="9">
        <v>0</v>
      </c>
      <c r="R36" s="12"/>
      <c r="S36" s="25" t="str">
        <f t="shared" si="15"/>
        <v>NA</v>
      </c>
      <c r="T36" s="26" t="str">
        <f t="shared" si="16"/>
        <v>NA</v>
      </c>
      <c r="U36" s="9">
        <v>1</v>
      </c>
      <c r="V36" s="12"/>
      <c r="W36" s="25">
        <f t="shared" si="17"/>
        <v>0</v>
      </c>
      <c r="X36" s="25">
        <f t="shared" si="18"/>
        <v>0</v>
      </c>
      <c r="Y36" s="6">
        <f t="shared" si="23"/>
        <v>0</v>
      </c>
      <c r="Z36" s="29">
        <f t="shared" si="22"/>
        <v>0</v>
      </c>
    </row>
    <row r="37" spans="1:26" ht="56.25" x14ac:dyDescent="0.3">
      <c r="A37" s="58" t="s">
        <v>14</v>
      </c>
      <c r="B37" s="58" t="s">
        <v>22</v>
      </c>
      <c r="C37" s="7" t="s">
        <v>56</v>
      </c>
      <c r="D37" s="8" t="s">
        <v>103</v>
      </c>
      <c r="E37" s="9" t="s">
        <v>11</v>
      </c>
      <c r="F37" s="9">
        <v>1</v>
      </c>
      <c r="G37" s="9">
        <v>0</v>
      </c>
      <c r="H37" s="9">
        <v>0</v>
      </c>
      <c r="I37" s="24">
        <f t="shared" si="9"/>
        <v>0</v>
      </c>
      <c r="J37" s="25" t="str">
        <f t="shared" si="10"/>
        <v>NA</v>
      </c>
      <c r="K37" s="26" t="str">
        <f t="shared" si="11"/>
        <v>NA</v>
      </c>
      <c r="L37" s="9">
        <v>0</v>
      </c>
      <c r="M37" s="43">
        <v>1</v>
      </c>
      <c r="N37" s="24">
        <f t="shared" si="12"/>
        <v>1</v>
      </c>
      <c r="O37" s="25">
        <f t="shared" si="13"/>
        <v>100</v>
      </c>
      <c r="P37" s="26">
        <f t="shared" si="14"/>
        <v>100</v>
      </c>
      <c r="Q37" s="9"/>
      <c r="R37" s="12"/>
      <c r="S37" s="25" t="str">
        <f t="shared" si="15"/>
        <v>NA</v>
      </c>
      <c r="T37" s="26" t="str">
        <f t="shared" si="16"/>
        <v>NA</v>
      </c>
      <c r="U37" s="9">
        <v>1</v>
      </c>
      <c r="V37" s="12"/>
      <c r="W37" s="25">
        <f t="shared" si="17"/>
        <v>0</v>
      </c>
      <c r="X37" s="25">
        <f t="shared" si="18"/>
        <v>0</v>
      </c>
      <c r="Y37" s="6">
        <f t="shared" si="23"/>
        <v>100</v>
      </c>
      <c r="Z37" s="29">
        <f t="shared" si="22"/>
        <v>100</v>
      </c>
    </row>
    <row r="38" spans="1:26" ht="56.25" x14ac:dyDescent="0.3">
      <c r="A38" s="58"/>
      <c r="B38" s="58"/>
      <c r="C38" s="7" t="s">
        <v>57</v>
      </c>
      <c r="D38" s="8" t="s">
        <v>104</v>
      </c>
      <c r="E38" s="9" t="s">
        <v>11</v>
      </c>
      <c r="F38" s="9">
        <v>8</v>
      </c>
      <c r="G38" s="9">
        <v>2</v>
      </c>
      <c r="H38" s="9">
        <v>1</v>
      </c>
      <c r="I38" s="24">
        <f t="shared" si="9"/>
        <v>1</v>
      </c>
      <c r="J38" s="25">
        <f t="shared" si="10"/>
        <v>50</v>
      </c>
      <c r="K38" s="26">
        <f t="shared" si="11"/>
        <v>50</v>
      </c>
      <c r="L38" s="9">
        <v>2</v>
      </c>
      <c r="M38" s="43">
        <v>9</v>
      </c>
      <c r="N38" s="24">
        <f t="shared" si="12"/>
        <v>1</v>
      </c>
      <c r="O38" s="25">
        <f t="shared" si="13"/>
        <v>100</v>
      </c>
      <c r="P38" s="26">
        <f t="shared" si="14"/>
        <v>450</v>
      </c>
      <c r="Q38" s="9">
        <v>2</v>
      </c>
      <c r="R38" s="12"/>
      <c r="S38" s="25">
        <f t="shared" si="15"/>
        <v>0</v>
      </c>
      <c r="T38" s="26">
        <f t="shared" si="16"/>
        <v>0</v>
      </c>
      <c r="U38" s="9">
        <v>2</v>
      </c>
      <c r="V38" s="12"/>
      <c r="W38" s="25">
        <f t="shared" si="17"/>
        <v>0</v>
      </c>
      <c r="X38" s="25">
        <f t="shared" si="18"/>
        <v>0</v>
      </c>
      <c r="Y38" s="6">
        <f t="shared" si="23"/>
        <v>100</v>
      </c>
      <c r="Z38" s="29">
        <f t="shared" si="22"/>
        <v>125</v>
      </c>
    </row>
    <row r="39" spans="1:26" ht="56.25" x14ac:dyDescent="0.3">
      <c r="A39" s="58"/>
      <c r="B39" s="58"/>
      <c r="C39" s="11" t="s">
        <v>58</v>
      </c>
      <c r="D39" s="8" t="s">
        <v>105</v>
      </c>
      <c r="E39" s="9" t="s">
        <v>11</v>
      </c>
      <c r="F39" s="9">
        <v>3</v>
      </c>
      <c r="G39" s="9">
        <v>0</v>
      </c>
      <c r="H39" s="9">
        <v>2</v>
      </c>
      <c r="I39" s="24">
        <f t="shared" si="9"/>
        <v>1</v>
      </c>
      <c r="J39" s="25">
        <f t="shared" si="10"/>
        <v>100</v>
      </c>
      <c r="K39" s="26">
        <f t="shared" si="11"/>
        <v>200</v>
      </c>
      <c r="L39" s="9">
        <v>1</v>
      </c>
      <c r="M39" s="43">
        <v>2</v>
      </c>
      <c r="N39" s="24">
        <f t="shared" si="12"/>
        <v>1</v>
      </c>
      <c r="O39" s="25">
        <f t="shared" si="13"/>
        <v>100</v>
      </c>
      <c r="P39" s="26">
        <f t="shared" si="14"/>
        <v>200</v>
      </c>
      <c r="Q39" s="9">
        <v>1</v>
      </c>
      <c r="R39" s="12"/>
      <c r="S39" s="25">
        <f t="shared" si="15"/>
        <v>0</v>
      </c>
      <c r="T39" s="26">
        <f t="shared" si="16"/>
        <v>0</v>
      </c>
      <c r="U39" s="9">
        <v>1</v>
      </c>
      <c r="V39" s="12"/>
      <c r="W39" s="25">
        <f t="shared" si="17"/>
        <v>0</v>
      </c>
      <c r="X39" s="25">
        <f t="shared" si="18"/>
        <v>0</v>
      </c>
      <c r="Y39" s="6">
        <f t="shared" si="23"/>
        <v>100</v>
      </c>
      <c r="Z39" s="29">
        <f t="shared" si="22"/>
        <v>133.33333333333331</v>
      </c>
    </row>
    <row r="40" spans="1:26" s="35" customFormat="1" ht="45.75" x14ac:dyDescent="0.3">
      <c r="A40" s="58"/>
      <c r="B40" s="58"/>
      <c r="C40" s="32" t="s">
        <v>59</v>
      </c>
      <c r="D40" s="33" t="s">
        <v>106</v>
      </c>
      <c r="E40" s="12" t="s">
        <v>11</v>
      </c>
      <c r="F40" s="12">
        <v>1</v>
      </c>
      <c r="G40" s="12">
        <v>0</v>
      </c>
      <c r="H40" s="12">
        <v>0</v>
      </c>
      <c r="I40" s="24">
        <f t="shared" si="9"/>
        <v>0</v>
      </c>
      <c r="J40" s="25" t="str">
        <f t="shared" si="10"/>
        <v>NA</v>
      </c>
      <c r="K40" s="26" t="str">
        <f t="shared" si="11"/>
        <v>NA</v>
      </c>
      <c r="L40" s="12">
        <v>1</v>
      </c>
      <c r="M40" s="44">
        <v>1</v>
      </c>
      <c r="N40" s="24">
        <f t="shared" si="12"/>
        <v>1</v>
      </c>
      <c r="O40" s="25">
        <f t="shared" si="13"/>
        <v>100</v>
      </c>
      <c r="P40" s="26">
        <f t="shared" si="14"/>
        <v>100</v>
      </c>
      <c r="Q40" s="12">
        <v>1</v>
      </c>
      <c r="R40" s="12"/>
      <c r="S40" s="25">
        <f t="shared" si="15"/>
        <v>0</v>
      </c>
      <c r="T40" s="26">
        <f t="shared" si="16"/>
        <v>0</v>
      </c>
      <c r="U40" s="12">
        <v>1</v>
      </c>
      <c r="V40" s="12"/>
      <c r="W40" s="25">
        <f t="shared" si="17"/>
        <v>0</v>
      </c>
      <c r="X40" s="25">
        <f t="shared" si="18"/>
        <v>0</v>
      </c>
      <c r="Y40" s="34">
        <f t="shared" si="23"/>
        <v>100</v>
      </c>
      <c r="Z40" s="29">
        <f t="shared" si="22"/>
        <v>100</v>
      </c>
    </row>
    <row r="41" spans="1:26" ht="56.25" x14ac:dyDescent="0.3">
      <c r="A41" s="58"/>
      <c r="B41" s="58"/>
      <c r="C41" s="19" t="s">
        <v>60</v>
      </c>
      <c r="D41" s="8" t="s">
        <v>107</v>
      </c>
      <c r="E41" s="9" t="s">
        <v>11</v>
      </c>
      <c r="F41" s="9">
        <v>1</v>
      </c>
      <c r="G41" s="9">
        <v>1</v>
      </c>
      <c r="H41" s="9">
        <v>0</v>
      </c>
      <c r="I41" s="24">
        <f t="shared" si="9"/>
        <v>1</v>
      </c>
      <c r="J41" s="25">
        <f t="shared" si="10"/>
        <v>0</v>
      </c>
      <c r="K41" s="26">
        <f t="shared" si="11"/>
        <v>0</v>
      </c>
      <c r="L41" s="9">
        <v>1</v>
      </c>
      <c r="M41" s="43">
        <v>5</v>
      </c>
      <c r="N41" s="24">
        <f t="shared" si="12"/>
        <v>1</v>
      </c>
      <c r="O41" s="25">
        <f t="shared" si="13"/>
        <v>100</v>
      </c>
      <c r="P41" s="26">
        <f t="shared" si="14"/>
        <v>500</v>
      </c>
      <c r="Q41" s="9">
        <v>1</v>
      </c>
      <c r="R41" s="12"/>
      <c r="S41" s="25">
        <f t="shared" si="15"/>
        <v>0</v>
      </c>
      <c r="T41" s="26">
        <f t="shared" si="16"/>
        <v>0</v>
      </c>
      <c r="U41" s="9">
        <v>1</v>
      </c>
      <c r="V41" s="12"/>
      <c r="W41" s="25">
        <f t="shared" si="17"/>
        <v>0</v>
      </c>
      <c r="X41" s="25">
        <f t="shared" si="18"/>
        <v>0</v>
      </c>
      <c r="Y41" s="6">
        <f t="shared" si="23"/>
        <v>100</v>
      </c>
      <c r="Z41" s="31">
        <f>IF(E41="a",(H41+M41+R41+V41)/(G41+L41+Q41+U41)*100,IF(E41=2015,(V41/F41)*100,IF(E41=2014,(R41/F41)*100,IF(E41=2013,(M41/F41)*100,IF(E41=2012,(H41/F41)*100,0)))))</f>
        <v>125</v>
      </c>
    </row>
    <row r="42" spans="1:26" ht="45.75" x14ac:dyDescent="0.3">
      <c r="A42" s="58"/>
      <c r="B42" s="58"/>
      <c r="C42" s="11" t="s">
        <v>61</v>
      </c>
      <c r="D42" s="8" t="s">
        <v>108</v>
      </c>
      <c r="E42" s="9" t="s">
        <v>11</v>
      </c>
      <c r="F42" s="9">
        <v>2</v>
      </c>
      <c r="G42" s="9">
        <v>0</v>
      </c>
      <c r="H42" s="9">
        <v>0</v>
      </c>
      <c r="I42" s="24">
        <f t="shared" si="9"/>
        <v>0</v>
      </c>
      <c r="J42" s="25" t="str">
        <f t="shared" si="10"/>
        <v>NA</v>
      </c>
      <c r="K42" s="26" t="str">
        <f t="shared" si="11"/>
        <v>NA</v>
      </c>
      <c r="L42" s="9">
        <v>1</v>
      </c>
      <c r="M42" s="43">
        <v>0</v>
      </c>
      <c r="N42" s="24">
        <f t="shared" si="12"/>
        <v>1</v>
      </c>
      <c r="O42" s="25">
        <f t="shared" si="13"/>
        <v>0</v>
      </c>
      <c r="P42" s="26">
        <f t="shared" si="14"/>
        <v>0</v>
      </c>
      <c r="Q42" s="9">
        <v>0</v>
      </c>
      <c r="R42" s="12"/>
      <c r="S42" s="25" t="str">
        <f t="shared" si="15"/>
        <v>NA</v>
      </c>
      <c r="T42" s="26" t="str">
        <f t="shared" si="16"/>
        <v>NA</v>
      </c>
      <c r="U42" s="9">
        <v>1</v>
      </c>
      <c r="V42" s="12"/>
      <c r="W42" s="25">
        <f t="shared" si="17"/>
        <v>0</v>
      </c>
      <c r="X42" s="25">
        <f t="shared" si="18"/>
        <v>0</v>
      </c>
      <c r="Y42" s="6">
        <f t="shared" si="23"/>
        <v>0</v>
      </c>
      <c r="Z42" s="29">
        <f t="shared" si="22"/>
        <v>0</v>
      </c>
    </row>
    <row r="43" spans="1:26" ht="67.5" x14ac:dyDescent="0.3">
      <c r="A43" s="58"/>
      <c r="B43" s="58"/>
      <c r="C43" s="11" t="s">
        <v>62</v>
      </c>
      <c r="D43" s="8" t="s">
        <v>109</v>
      </c>
      <c r="E43" s="9" t="s">
        <v>11</v>
      </c>
      <c r="F43" s="9">
        <v>1</v>
      </c>
      <c r="G43" s="9">
        <v>0</v>
      </c>
      <c r="H43" s="9">
        <v>1</v>
      </c>
      <c r="I43" s="24">
        <f t="shared" si="9"/>
        <v>1</v>
      </c>
      <c r="J43" s="25">
        <f t="shared" si="10"/>
        <v>100</v>
      </c>
      <c r="K43" s="26">
        <f t="shared" si="11"/>
        <v>100</v>
      </c>
      <c r="L43" s="9">
        <v>1</v>
      </c>
      <c r="M43" s="43">
        <v>1</v>
      </c>
      <c r="N43" s="24">
        <f t="shared" si="12"/>
        <v>1</v>
      </c>
      <c r="O43" s="25">
        <f t="shared" si="13"/>
        <v>100</v>
      </c>
      <c r="P43" s="26">
        <f t="shared" si="14"/>
        <v>100</v>
      </c>
      <c r="Q43" s="9">
        <v>0</v>
      </c>
      <c r="R43" s="12"/>
      <c r="S43" s="25" t="str">
        <f t="shared" si="15"/>
        <v>NA</v>
      </c>
      <c r="T43" s="26" t="str">
        <f t="shared" si="16"/>
        <v>NA</v>
      </c>
      <c r="U43" s="9">
        <v>0</v>
      </c>
      <c r="V43" s="12"/>
      <c r="W43" s="25" t="str">
        <f t="shared" si="17"/>
        <v>NA</v>
      </c>
      <c r="X43" s="25" t="str">
        <f t="shared" si="18"/>
        <v>NA</v>
      </c>
      <c r="Y43" s="6">
        <f t="shared" si="23"/>
        <v>100</v>
      </c>
      <c r="Z43" s="29">
        <f t="shared" si="22"/>
        <v>200</v>
      </c>
    </row>
    <row r="44" spans="1:26" ht="78.75" x14ac:dyDescent="0.3">
      <c r="A44" s="58"/>
      <c r="B44" s="58"/>
      <c r="C44" s="11" t="s">
        <v>63</v>
      </c>
      <c r="D44" s="8" t="s">
        <v>110</v>
      </c>
      <c r="E44" s="9" t="s">
        <v>11</v>
      </c>
      <c r="F44" s="9">
        <v>2</v>
      </c>
      <c r="G44" s="9">
        <v>0</v>
      </c>
      <c r="H44" s="9">
        <v>0</v>
      </c>
      <c r="I44" s="24">
        <f t="shared" si="9"/>
        <v>0</v>
      </c>
      <c r="J44" s="25" t="str">
        <f t="shared" si="10"/>
        <v>NA</v>
      </c>
      <c r="K44" s="26" t="str">
        <f t="shared" si="11"/>
        <v>NA</v>
      </c>
      <c r="L44" s="9">
        <v>0</v>
      </c>
      <c r="M44" s="43">
        <v>0</v>
      </c>
      <c r="N44" s="24">
        <f t="shared" si="12"/>
        <v>0</v>
      </c>
      <c r="O44" s="25" t="str">
        <f t="shared" si="13"/>
        <v>NA</v>
      </c>
      <c r="P44" s="26" t="str">
        <f t="shared" si="14"/>
        <v>NA</v>
      </c>
      <c r="Q44" s="9">
        <v>1</v>
      </c>
      <c r="R44" s="12"/>
      <c r="S44" s="25">
        <f t="shared" si="15"/>
        <v>0</v>
      </c>
      <c r="T44" s="26">
        <f t="shared" si="16"/>
        <v>0</v>
      </c>
      <c r="U44" s="9">
        <v>1</v>
      </c>
      <c r="V44" s="12"/>
      <c r="W44" s="25">
        <f t="shared" si="17"/>
        <v>0</v>
      </c>
      <c r="X44" s="25">
        <f t="shared" si="18"/>
        <v>0</v>
      </c>
      <c r="Y44" s="6">
        <f t="shared" si="23"/>
        <v>0</v>
      </c>
      <c r="Z44" s="29">
        <f t="shared" si="22"/>
        <v>0</v>
      </c>
    </row>
    <row r="45" spans="1:26" ht="45.75" x14ac:dyDescent="0.3">
      <c r="A45" s="58"/>
      <c r="B45" s="58"/>
      <c r="C45" s="11" t="s">
        <v>64</v>
      </c>
      <c r="D45" s="8" t="s">
        <v>111</v>
      </c>
      <c r="E45" s="9" t="s">
        <v>11</v>
      </c>
      <c r="F45" s="9">
        <v>8</v>
      </c>
      <c r="G45" s="9">
        <v>2</v>
      </c>
      <c r="H45" s="9">
        <v>2</v>
      </c>
      <c r="I45" s="24">
        <f t="shared" si="9"/>
        <v>1</v>
      </c>
      <c r="J45" s="25">
        <f t="shared" si="10"/>
        <v>100</v>
      </c>
      <c r="K45" s="26">
        <f t="shared" si="11"/>
        <v>100</v>
      </c>
      <c r="L45" s="9">
        <v>2</v>
      </c>
      <c r="M45" s="43">
        <v>5</v>
      </c>
      <c r="N45" s="24">
        <f t="shared" si="12"/>
        <v>1</v>
      </c>
      <c r="O45" s="25">
        <f t="shared" si="13"/>
        <v>100</v>
      </c>
      <c r="P45" s="26">
        <f t="shared" si="14"/>
        <v>250</v>
      </c>
      <c r="Q45" s="9">
        <v>2</v>
      </c>
      <c r="R45" s="12"/>
      <c r="S45" s="25">
        <f t="shared" si="15"/>
        <v>0</v>
      </c>
      <c r="T45" s="26">
        <f t="shared" si="16"/>
        <v>0</v>
      </c>
      <c r="U45" s="9">
        <v>2</v>
      </c>
      <c r="V45" s="12"/>
      <c r="W45" s="25">
        <f t="shared" si="17"/>
        <v>0</v>
      </c>
      <c r="X45" s="25">
        <f t="shared" si="18"/>
        <v>0</v>
      </c>
      <c r="Y45" s="6">
        <f t="shared" si="23"/>
        <v>87.5</v>
      </c>
      <c r="Z45" s="29">
        <f t="shared" si="22"/>
        <v>87.5</v>
      </c>
    </row>
    <row r="46" spans="1:26" ht="56.25" x14ac:dyDescent="0.3">
      <c r="A46" s="58" t="s">
        <v>15</v>
      </c>
      <c r="B46" s="58" t="s">
        <v>23</v>
      </c>
      <c r="C46" s="11" t="s">
        <v>65</v>
      </c>
      <c r="D46" s="8" t="s">
        <v>112</v>
      </c>
      <c r="E46" s="9" t="s">
        <v>11</v>
      </c>
      <c r="F46" s="9">
        <v>12</v>
      </c>
      <c r="G46" s="9">
        <v>3</v>
      </c>
      <c r="H46" s="9">
        <v>3</v>
      </c>
      <c r="I46" s="24">
        <f t="shared" si="9"/>
        <v>1</v>
      </c>
      <c r="J46" s="25">
        <f t="shared" si="10"/>
        <v>100</v>
      </c>
      <c r="K46" s="26">
        <f t="shared" si="11"/>
        <v>100</v>
      </c>
      <c r="L46" s="9">
        <v>3</v>
      </c>
      <c r="M46" s="43">
        <v>1</v>
      </c>
      <c r="N46" s="24">
        <f t="shared" si="12"/>
        <v>1</v>
      </c>
      <c r="O46" s="25">
        <f t="shared" si="13"/>
        <v>33.333333333333329</v>
      </c>
      <c r="P46" s="26">
        <f t="shared" si="14"/>
        <v>33.333333333333329</v>
      </c>
      <c r="Q46" s="9">
        <v>3</v>
      </c>
      <c r="R46" s="12"/>
      <c r="S46" s="25">
        <f t="shared" si="15"/>
        <v>0</v>
      </c>
      <c r="T46" s="26">
        <f t="shared" si="16"/>
        <v>0</v>
      </c>
      <c r="U46" s="9">
        <v>3</v>
      </c>
      <c r="V46" s="12"/>
      <c r="W46" s="25">
        <f t="shared" si="17"/>
        <v>0</v>
      </c>
      <c r="X46" s="25">
        <f t="shared" si="18"/>
        <v>0</v>
      </c>
      <c r="Y46" s="6">
        <f t="shared" si="23"/>
        <v>33.333333333333329</v>
      </c>
      <c r="Z46" s="29">
        <f t="shared" si="22"/>
        <v>33.333333333333329</v>
      </c>
    </row>
    <row r="47" spans="1:26" ht="56.25" x14ac:dyDescent="0.3">
      <c r="A47" s="58"/>
      <c r="B47" s="58"/>
      <c r="C47" s="11" t="s">
        <v>66</v>
      </c>
      <c r="D47" s="8" t="s">
        <v>113</v>
      </c>
      <c r="E47" s="9" t="s">
        <v>11</v>
      </c>
      <c r="F47" s="9">
        <v>12</v>
      </c>
      <c r="G47" s="9">
        <v>3</v>
      </c>
      <c r="H47" s="9">
        <v>0</v>
      </c>
      <c r="I47" s="24">
        <f t="shared" si="9"/>
        <v>1</v>
      </c>
      <c r="J47" s="25">
        <f t="shared" si="10"/>
        <v>0</v>
      </c>
      <c r="K47" s="26">
        <f t="shared" si="11"/>
        <v>0</v>
      </c>
      <c r="L47" s="9">
        <v>3</v>
      </c>
      <c r="M47" s="43">
        <v>1</v>
      </c>
      <c r="N47" s="24">
        <f t="shared" si="12"/>
        <v>1</v>
      </c>
      <c r="O47" s="25">
        <f t="shared" si="13"/>
        <v>33.333333333333329</v>
      </c>
      <c r="P47" s="26">
        <f t="shared" si="14"/>
        <v>33.333333333333329</v>
      </c>
      <c r="Q47" s="9">
        <v>3</v>
      </c>
      <c r="R47" s="12"/>
      <c r="S47" s="25">
        <f t="shared" si="15"/>
        <v>0</v>
      </c>
      <c r="T47" s="26">
        <f t="shared" si="16"/>
        <v>0</v>
      </c>
      <c r="U47" s="9">
        <v>3</v>
      </c>
      <c r="V47" s="12"/>
      <c r="W47" s="25">
        <f t="shared" si="17"/>
        <v>0</v>
      </c>
      <c r="X47" s="25">
        <f t="shared" si="18"/>
        <v>0</v>
      </c>
      <c r="Y47" s="6">
        <f t="shared" si="23"/>
        <v>8.3333333333333321</v>
      </c>
      <c r="Z47" s="29">
        <f t="shared" si="22"/>
        <v>8.3333333333333321</v>
      </c>
    </row>
    <row r="48" spans="1:26" ht="56.25" x14ac:dyDescent="0.3">
      <c r="A48" s="58"/>
      <c r="B48" s="58"/>
      <c r="C48" s="11" t="s">
        <v>67</v>
      </c>
      <c r="D48" s="8" t="s">
        <v>114</v>
      </c>
      <c r="E48" s="9" t="s">
        <v>11</v>
      </c>
      <c r="F48" s="9">
        <v>12</v>
      </c>
      <c r="G48" s="9">
        <v>3</v>
      </c>
      <c r="H48" s="9">
        <v>2</v>
      </c>
      <c r="I48" s="24">
        <f t="shared" si="9"/>
        <v>1</v>
      </c>
      <c r="J48" s="25">
        <f t="shared" si="10"/>
        <v>66.666666666666657</v>
      </c>
      <c r="K48" s="26">
        <f t="shared" si="11"/>
        <v>66.666666666666657</v>
      </c>
      <c r="L48" s="9">
        <v>3</v>
      </c>
      <c r="M48" s="43">
        <v>3</v>
      </c>
      <c r="N48" s="24">
        <f t="shared" si="12"/>
        <v>1</v>
      </c>
      <c r="O48" s="25">
        <f t="shared" si="13"/>
        <v>100</v>
      </c>
      <c r="P48" s="26">
        <f t="shared" si="14"/>
        <v>100</v>
      </c>
      <c r="Q48" s="9">
        <v>3</v>
      </c>
      <c r="R48" s="12"/>
      <c r="S48" s="25">
        <f t="shared" si="15"/>
        <v>0</v>
      </c>
      <c r="T48" s="26">
        <f t="shared" si="16"/>
        <v>0</v>
      </c>
      <c r="U48" s="9">
        <v>3</v>
      </c>
      <c r="V48" s="12"/>
      <c r="W48" s="25">
        <f t="shared" si="17"/>
        <v>0</v>
      </c>
      <c r="X48" s="25">
        <f t="shared" si="18"/>
        <v>0</v>
      </c>
      <c r="Y48" s="6">
        <f t="shared" si="23"/>
        <v>41.666666666666671</v>
      </c>
      <c r="Z48" s="29">
        <f t="shared" si="22"/>
        <v>41.666666666666671</v>
      </c>
    </row>
    <row r="49" spans="1:27" ht="45.75" x14ac:dyDescent="0.3">
      <c r="A49" s="58"/>
      <c r="B49" s="58"/>
      <c r="C49" s="11" t="s">
        <v>68</v>
      </c>
      <c r="D49" s="8" t="s">
        <v>115</v>
      </c>
      <c r="E49" s="9" t="s">
        <v>11</v>
      </c>
      <c r="F49" s="9">
        <v>4</v>
      </c>
      <c r="G49" s="9">
        <v>1</v>
      </c>
      <c r="H49" s="9">
        <v>0</v>
      </c>
      <c r="I49" s="24">
        <f t="shared" si="9"/>
        <v>1</v>
      </c>
      <c r="J49" s="25">
        <f t="shared" si="10"/>
        <v>0</v>
      </c>
      <c r="K49" s="26">
        <f t="shared" si="11"/>
        <v>0</v>
      </c>
      <c r="L49" s="9">
        <v>1</v>
      </c>
      <c r="M49" s="43">
        <v>1</v>
      </c>
      <c r="N49" s="24">
        <f t="shared" si="12"/>
        <v>1</v>
      </c>
      <c r="O49" s="25">
        <f t="shared" si="13"/>
        <v>100</v>
      </c>
      <c r="P49" s="26">
        <f t="shared" si="14"/>
        <v>100</v>
      </c>
      <c r="Q49" s="9">
        <v>1</v>
      </c>
      <c r="R49" s="12"/>
      <c r="S49" s="25">
        <f t="shared" si="15"/>
        <v>0</v>
      </c>
      <c r="T49" s="26">
        <f t="shared" si="16"/>
        <v>0</v>
      </c>
      <c r="U49" s="9">
        <v>1</v>
      </c>
      <c r="V49" s="12"/>
      <c r="W49" s="25">
        <f t="shared" si="17"/>
        <v>0</v>
      </c>
      <c r="X49" s="25">
        <f t="shared" si="18"/>
        <v>0</v>
      </c>
      <c r="Y49" s="6">
        <f t="shared" si="23"/>
        <v>25</v>
      </c>
      <c r="Z49" s="29">
        <f t="shared" si="22"/>
        <v>25</v>
      </c>
    </row>
    <row r="50" spans="1:27" ht="45.75" x14ac:dyDescent="0.3">
      <c r="A50" s="58"/>
      <c r="B50" s="58"/>
      <c r="C50" s="11" t="s">
        <v>69</v>
      </c>
      <c r="D50" s="8" t="s">
        <v>116</v>
      </c>
      <c r="E50" s="9" t="s">
        <v>11</v>
      </c>
      <c r="F50" s="9">
        <v>1</v>
      </c>
      <c r="G50" s="9">
        <v>0</v>
      </c>
      <c r="H50" s="9">
        <v>0</v>
      </c>
      <c r="I50" s="24">
        <f t="shared" si="9"/>
        <v>0</v>
      </c>
      <c r="J50" s="25" t="str">
        <f t="shared" si="10"/>
        <v>NA</v>
      </c>
      <c r="K50" s="26" t="str">
        <f t="shared" si="11"/>
        <v>NA</v>
      </c>
      <c r="L50" s="9">
        <v>1</v>
      </c>
      <c r="M50" s="43">
        <v>0</v>
      </c>
      <c r="N50" s="24">
        <f t="shared" si="12"/>
        <v>1</v>
      </c>
      <c r="O50" s="25">
        <f t="shared" si="13"/>
        <v>0</v>
      </c>
      <c r="P50" s="26">
        <f t="shared" si="14"/>
        <v>0</v>
      </c>
      <c r="Q50" s="9">
        <v>0</v>
      </c>
      <c r="R50" s="12"/>
      <c r="S50" s="25" t="str">
        <f t="shared" si="15"/>
        <v>NA</v>
      </c>
      <c r="T50" s="26" t="str">
        <f t="shared" si="16"/>
        <v>NA</v>
      </c>
      <c r="U50" s="9">
        <v>0</v>
      </c>
      <c r="V50" s="12"/>
      <c r="W50" s="25" t="str">
        <f t="shared" si="17"/>
        <v>NA</v>
      </c>
      <c r="X50" s="25" t="str">
        <f t="shared" si="18"/>
        <v>NA</v>
      </c>
      <c r="Y50" s="6">
        <f t="shared" si="23"/>
        <v>0</v>
      </c>
      <c r="Z50" s="29">
        <f t="shared" si="22"/>
        <v>0</v>
      </c>
    </row>
    <row r="51" spans="1:27" ht="56.25" x14ac:dyDescent="0.3">
      <c r="A51" s="58"/>
      <c r="B51" s="56" t="s">
        <v>24</v>
      </c>
      <c r="C51" s="11" t="s">
        <v>70</v>
      </c>
      <c r="D51" s="8" t="s">
        <v>117</v>
      </c>
      <c r="E51" s="9" t="s">
        <v>11</v>
      </c>
      <c r="F51" s="9">
        <v>1</v>
      </c>
      <c r="G51" s="9">
        <v>0</v>
      </c>
      <c r="H51" s="9">
        <v>0</v>
      </c>
      <c r="I51" s="24">
        <f t="shared" si="9"/>
        <v>0</v>
      </c>
      <c r="J51" s="25" t="str">
        <f t="shared" si="10"/>
        <v>NA</v>
      </c>
      <c r="K51" s="26" t="str">
        <f t="shared" si="11"/>
        <v>NA</v>
      </c>
      <c r="L51" s="9">
        <v>1</v>
      </c>
      <c r="M51" s="43">
        <v>1</v>
      </c>
      <c r="N51" s="24">
        <f t="shared" si="12"/>
        <v>1</v>
      </c>
      <c r="O51" s="25">
        <f t="shared" si="13"/>
        <v>100</v>
      </c>
      <c r="P51" s="26">
        <f t="shared" si="14"/>
        <v>100</v>
      </c>
      <c r="Q51" s="9">
        <v>1</v>
      </c>
      <c r="R51" s="12"/>
      <c r="S51" s="25">
        <f t="shared" si="15"/>
        <v>0</v>
      </c>
      <c r="T51" s="26">
        <f t="shared" si="16"/>
        <v>0</v>
      </c>
      <c r="U51" s="9">
        <v>1</v>
      </c>
      <c r="V51" s="12"/>
      <c r="W51" s="25">
        <f t="shared" si="17"/>
        <v>0</v>
      </c>
      <c r="X51" s="25">
        <f t="shared" si="18"/>
        <v>0</v>
      </c>
      <c r="Y51" s="6">
        <f t="shared" si="23"/>
        <v>33.333333333333329</v>
      </c>
      <c r="Z51" s="31">
        <f>IF(E51="a",(H51+M51+R51+V51)/(G51+L51+Q51+U51)*100,IF(E51=2015,(V51/F51)*100,IF(E51=2014,(R51/F51)*100,IF(E51=2013,(M51/F51)*100,IF(E51=2012,(H51/F51)*100,0)))))</f>
        <v>33.333333333333329</v>
      </c>
    </row>
    <row r="52" spans="1:27" ht="56.25" x14ac:dyDescent="0.3">
      <c r="A52" s="58" t="s">
        <v>16</v>
      </c>
      <c r="B52" s="58" t="s">
        <v>25</v>
      </c>
      <c r="C52" s="7" t="s">
        <v>71</v>
      </c>
      <c r="D52" s="8" t="s">
        <v>118</v>
      </c>
      <c r="E52" s="9" t="s">
        <v>11</v>
      </c>
      <c r="F52" s="9">
        <v>4</v>
      </c>
      <c r="G52" s="9">
        <v>1</v>
      </c>
      <c r="H52" s="9">
        <v>2</v>
      </c>
      <c r="I52" s="24">
        <f t="shared" si="9"/>
        <v>1</v>
      </c>
      <c r="J52" s="25">
        <f t="shared" si="10"/>
        <v>100</v>
      </c>
      <c r="K52" s="26">
        <f t="shared" si="11"/>
        <v>200</v>
      </c>
      <c r="L52" s="9">
        <v>1</v>
      </c>
      <c r="M52" s="43">
        <v>0</v>
      </c>
      <c r="N52" s="24">
        <f t="shared" si="12"/>
        <v>1</v>
      </c>
      <c r="O52" s="25">
        <f t="shared" si="13"/>
        <v>0</v>
      </c>
      <c r="P52" s="26">
        <f t="shared" si="14"/>
        <v>0</v>
      </c>
      <c r="Q52" s="9">
        <v>1</v>
      </c>
      <c r="R52" s="12"/>
      <c r="S52" s="25">
        <f t="shared" si="15"/>
        <v>0</v>
      </c>
      <c r="T52" s="26">
        <f t="shared" si="16"/>
        <v>0</v>
      </c>
      <c r="U52" s="9">
        <v>1</v>
      </c>
      <c r="V52" s="12"/>
      <c r="W52" s="25">
        <f t="shared" si="17"/>
        <v>0</v>
      </c>
      <c r="X52" s="25">
        <f t="shared" si="18"/>
        <v>0</v>
      </c>
      <c r="Y52" s="6">
        <f t="shared" si="23"/>
        <v>50</v>
      </c>
      <c r="Z52" s="29">
        <f t="shared" si="22"/>
        <v>50</v>
      </c>
    </row>
    <row r="53" spans="1:27" ht="78.75" x14ac:dyDescent="0.3">
      <c r="A53" s="58"/>
      <c r="B53" s="58"/>
      <c r="C53" s="11" t="s">
        <v>72</v>
      </c>
      <c r="D53" s="8" t="s">
        <v>119</v>
      </c>
      <c r="E53" s="9" t="s">
        <v>11</v>
      </c>
      <c r="F53" s="9">
        <v>4</v>
      </c>
      <c r="G53" s="9">
        <v>1</v>
      </c>
      <c r="H53" s="9">
        <v>0</v>
      </c>
      <c r="I53" s="24">
        <f t="shared" si="9"/>
        <v>1</v>
      </c>
      <c r="J53" s="25">
        <f t="shared" si="10"/>
        <v>0</v>
      </c>
      <c r="K53" s="26">
        <f t="shared" si="11"/>
        <v>0</v>
      </c>
      <c r="L53" s="9">
        <v>1</v>
      </c>
      <c r="M53" s="43">
        <v>0</v>
      </c>
      <c r="N53" s="24">
        <f t="shared" si="12"/>
        <v>1</v>
      </c>
      <c r="O53" s="25">
        <f t="shared" si="13"/>
        <v>0</v>
      </c>
      <c r="P53" s="26">
        <f t="shared" si="14"/>
        <v>0</v>
      </c>
      <c r="Q53" s="9">
        <v>1</v>
      </c>
      <c r="R53" s="12"/>
      <c r="S53" s="25">
        <f t="shared" si="15"/>
        <v>0</v>
      </c>
      <c r="T53" s="26">
        <f t="shared" si="16"/>
        <v>0</v>
      </c>
      <c r="U53" s="9">
        <v>1</v>
      </c>
      <c r="V53" s="12"/>
      <c r="W53" s="25">
        <f t="shared" si="17"/>
        <v>0</v>
      </c>
      <c r="X53" s="25">
        <f t="shared" si="18"/>
        <v>0</v>
      </c>
      <c r="Y53" s="6">
        <f t="shared" si="23"/>
        <v>0</v>
      </c>
      <c r="Z53" s="29">
        <f t="shared" si="22"/>
        <v>0</v>
      </c>
    </row>
    <row r="54" spans="1:27" s="35" customFormat="1" ht="51" x14ac:dyDescent="0.3">
      <c r="A54" s="57" t="s">
        <v>120</v>
      </c>
      <c r="B54" s="57" t="s">
        <v>121</v>
      </c>
      <c r="C54" s="36" t="s">
        <v>122</v>
      </c>
      <c r="D54" s="33" t="s">
        <v>123</v>
      </c>
      <c r="E54" s="37" t="s">
        <v>124</v>
      </c>
      <c r="F54" s="12">
        <v>1</v>
      </c>
      <c r="G54" s="12">
        <v>0</v>
      </c>
      <c r="H54" s="12">
        <v>0</v>
      </c>
      <c r="I54" s="24">
        <f t="shared" si="9"/>
        <v>0</v>
      </c>
      <c r="J54" s="25" t="str">
        <f t="shared" si="10"/>
        <v>NA</v>
      </c>
      <c r="K54" s="26" t="str">
        <f t="shared" si="11"/>
        <v>NA</v>
      </c>
      <c r="L54" s="12">
        <v>0</v>
      </c>
      <c r="M54" s="44">
        <v>0</v>
      </c>
      <c r="N54" s="24">
        <f t="shared" si="12"/>
        <v>0</v>
      </c>
      <c r="O54" s="25" t="str">
        <f t="shared" si="13"/>
        <v>NA</v>
      </c>
      <c r="P54" s="26" t="str">
        <f t="shared" si="14"/>
        <v>NA</v>
      </c>
      <c r="Q54" s="12">
        <v>1</v>
      </c>
      <c r="R54" s="12"/>
      <c r="S54" s="25">
        <f t="shared" si="15"/>
        <v>0</v>
      </c>
      <c r="T54" s="26">
        <f t="shared" si="16"/>
        <v>0</v>
      </c>
      <c r="U54" s="38">
        <v>0</v>
      </c>
      <c r="V54" s="12"/>
      <c r="W54" s="25" t="str">
        <f t="shared" si="17"/>
        <v>NA</v>
      </c>
      <c r="X54" s="26" t="str">
        <f t="shared" si="18"/>
        <v>NA</v>
      </c>
      <c r="Y54" s="28">
        <f t="shared" si="23"/>
        <v>0</v>
      </c>
      <c r="Z54" s="29">
        <f t="shared" si="22"/>
        <v>0</v>
      </c>
      <c r="AA54" s="35" t="s">
        <v>125</v>
      </c>
    </row>
    <row r="55" spans="1:27" ht="56.25" x14ac:dyDescent="0.3">
      <c r="A55" s="76" t="s">
        <v>126</v>
      </c>
      <c r="B55" s="76" t="s">
        <v>127</v>
      </c>
      <c r="C55" s="11" t="s">
        <v>128</v>
      </c>
      <c r="D55" s="8" t="s">
        <v>129</v>
      </c>
      <c r="E55" s="37" t="s">
        <v>11</v>
      </c>
      <c r="F55" s="9">
        <v>1</v>
      </c>
      <c r="G55" s="9">
        <v>0</v>
      </c>
      <c r="H55" s="9">
        <v>0</v>
      </c>
      <c r="I55" s="24">
        <f t="shared" si="9"/>
        <v>0</v>
      </c>
      <c r="J55" s="25" t="str">
        <f t="shared" si="10"/>
        <v>NA</v>
      </c>
      <c r="K55" s="26" t="str">
        <f t="shared" si="11"/>
        <v>NA</v>
      </c>
      <c r="L55" s="9">
        <v>1</v>
      </c>
      <c r="M55" s="43">
        <v>0</v>
      </c>
      <c r="N55" s="24">
        <f t="shared" si="12"/>
        <v>1</v>
      </c>
      <c r="O55" s="25">
        <f t="shared" si="13"/>
        <v>0</v>
      </c>
      <c r="P55" s="26">
        <f t="shared" si="14"/>
        <v>0</v>
      </c>
      <c r="Q55" s="9">
        <v>0</v>
      </c>
      <c r="R55" s="9"/>
      <c r="S55" s="25" t="str">
        <f t="shared" si="15"/>
        <v>NA</v>
      </c>
      <c r="T55" s="26" t="str">
        <f t="shared" si="16"/>
        <v>NA</v>
      </c>
      <c r="U55" s="9">
        <v>0</v>
      </c>
      <c r="V55" s="9"/>
      <c r="W55" s="25" t="str">
        <f t="shared" si="17"/>
        <v>NA</v>
      </c>
      <c r="X55" s="26" t="str">
        <f t="shared" si="18"/>
        <v>NA</v>
      </c>
      <c r="Y55" s="28">
        <f t="shared" si="23"/>
        <v>0</v>
      </c>
      <c r="Z55" s="29">
        <f t="shared" si="22"/>
        <v>0</v>
      </c>
      <c r="AA55" s="1" t="s">
        <v>138</v>
      </c>
    </row>
    <row r="56" spans="1:27" ht="157.5" x14ac:dyDescent="0.3">
      <c r="A56" s="76"/>
      <c r="B56" s="76"/>
      <c r="C56" s="11" t="s">
        <v>130</v>
      </c>
      <c r="D56" s="8" t="s">
        <v>131</v>
      </c>
      <c r="E56" s="37" t="s">
        <v>11</v>
      </c>
      <c r="F56" s="9">
        <v>1</v>
      </c>
      <c r="G56" s="9">
        <v>0</v>
      </c>
      <c r="H56" s="9">
        <v>0</v>
      </c>
      <c r="I56" s="24">
        <f t="shared" si="9"/>
        <v>0</v>
      </c>
      <c r="J56" s="25" t="str">
        <f t="shared" si="10"/>
        <v>NA</v>
      </c>
      <c r="K56" s="26" t="str">
        <f t="shared" si="11"/>
        <v>NA</v>
      </c>
      <c r="L56" s="9">
        <v>1</v>
      </c>
      <c r="M56" s="43">
        <v>0</v>
      </c>
      <c r="N56" s="24">
        <f t="shared" si="12"/>
        <v>1</v>
      </c>
      <c r="O56" s="25">
        <f t="shared" si="13"/>
        <v>0</v>
      </c>
      <c r="P56" s="26">
        <f t="shared" si="14"/>
        <v>0</v>
      </c>
      <c r="Q56" s="9">
        <v>0</v>
      </c>
      <c r="R56" s="9"/>
      <c r="S56" s="25" t="str">
        <f t="shared" si="15"/>
        <v>NA</v>
      </c>
      <c r="T56" s="26" t="str">
        <f t="shared" si="16"/>
        <v>NA</v>
      </c>
      <c r="U56" s="9">
        <v>0</v>
      </c>
      <c r="V56" s="9"/>
      <c r="W56" s="25" t="str">
        <f t="shared" si="17"/>
        <v>NA</v>
      </c>
      <c r="X56" s="26" t="str">
        <f t="shared" si="18"/>
        <v>NA</v>
      </c>
      <c r="Y56" s="28">
        <f t="shared" si="23"/>
        <v>0</v>
      </c>
      <c r="Z56" s="29">
        <f t="shared" si="22"/>
        <v>0</v>
      </c>
      <c r="AA56" s="1" t="s">
        <v>138</v>
      </c>
    </row>
    <row r="57" spans="1:27" ht="101.25" x14ac:dyDescent="0.3">
      <c r="A57" s="76"/>
      <c r="B57" s="76"/>
      <c r="C57" s="7" t="s">
        <v>132</v>
      </c>
      <c r="D57" s="39" t="s">
        <v>133</v>
      </c>
      <c r="E57" s="37" t="s">
        <v>11</v>
      </c>
      <c r="F57" s="9">
        <v>1</v>
      </c>
      <c r="G57" s="9">
        <v>0</v>
      </c>
      <c r="H57" s="9">
        <v>0</v>
      </c>
      <c r="I57" s="24">
        <f t="shared" si="9"/>
        <v>0</v>
      </c>
      <c r="J57" s="25" t="str">
        <f t="shared" si="10"/>
        <v>NA</v>
      </c>
      <c r="K57" s="26" t="str">
        <f t="shared" si="11"/>
        <v>NA</v>
      </c>
      <c r="L57" s="9">
        <v>1</v>
      </c>
      <c r="M57" s="43">
        <v>0</v>
      </c>
      <c r="N57" s="24">
        <f t="shared" si="12"/>
        <v>1</v>
      </c>
      <c r="O57" s="25">
        <f t="shared" si="13"/>
        <v>0</v>
      </c>
      <c r="P57" s="26">
        <f t="shared" si="14"/>
        <v>0</v>
      </c>
      <c r="Q57" s="9">
        <v>0</v>
      </c>
      <c r="R57" s="9"/>
      <c r="S57" s="25" t="str">
        <f t="shared" si="15"/>
        <v>NA</v>
      </c>
      <c r="T57" s="26" t="str">
        <f t="shared" si="16"/>
        <v>NA</v>
      </c>
      <c r="U57" s="9">
        <v>0</v>
      </c>
      <c r="V57" s="9"/>
      <c r="W57" s="25" t="str">
        <f t="shared" si="17"/>
        <v>NA</v>
      </c>
      <c r="X57" s="26" t="str">
        <f t="shared" si="18"/>
        <v>NA</v>
      </c>
      <c r="Y57" s="28">
        <f t="shared" si="23"/>
        <v>0</v>
      </c>
      <c r="Z57" s="29">
        <f t="shared" si="22"/>
        <v>0</v>
      </c>
      <c r="AA57" s="1" t="s">
        <v>138</v>
      </c>
    </row>
    <row r="58" spans="1:27" ht="56.25" x14ac:dyDescent="0.3">
      <c r="A58" s="76"/>
      <c r="B58" s="76"/>
      <c r="C58" s="7" t="s">
        <v>134</v>
      </c>
      <c r="D58" s="8" t="s">
        <v>135</v>
      </c>
      <c r="E58" s="37" t="s">
        <v>11</v>
      </c>
      <c r="F58" s="9">
        <v>1</v>
      </c>
      <c r="G58" s="9">
        <v>0</v>
      </c>
      <c r="H58" s="9">
        <v>0</v>
      </c>
      <c r="I58" s="24">
        <f t="shared" si="9"/>
        <v>0</v>
      </c>
      <c r="J58" s="25" t="str">
        <f t="shared" si="10"/>
        <v>NA</v>
      </c>
      <c r="K58" s="26" t="str">
        <f t="shared" si="11"/>
        <v>NA</v>
      </c>
      <c r="L58" s="9">
        <v>1</v>
      </c>
      <c r="M58" s="43">
        <v>0</v>
      </c>
      <c r="N58" s="24">
        <f t="shared" si="12"/>
        <v>1</v>
      </c>
      <c r="O58" s="25">
        <f t="shared" si="13"/>
        <v>0</v>
      </c>
      <c r="P58" s="26">
        <f t="shared" si="14"/>
        <v>0</v>
      </c>
      <c r="Q58" s="9">
        <v>0</v>
      </c>
      <c r="R58" s="9"/>
      <c r="S58" s="25" t="str">
        <f t="shared" si="15"/>
        <v>NA</v>
      </c>
      <c r="T58" s="26" t="str">
        <f t="shared" si="16"/>
        <v>NA</v>
      </c>
      <c r="U58" s="9">
        <v>0</v>
      </c>
      <c r="V58" s="9"/>
      <c r="W58" s="25" t="str">
        <f t="shared" si="17"/>
        <v>NA</v>
      </c>
      <c r="X58" s="26" t="str">
        <f t="shared" si="18"/>
        <v>NA</v>
      </c>
      <c r="Y58" s="28">
        <f t="shared" si="23"/>
        <v>0</v>
      </c>
      <c r="Z58" s="29">
        <f t="shared" si="22"/>
        <v>0</v>
      </c>
      <c r="AA58" s="1" t="s">
        <v>138</v>
      </c>
    </row>
    <row r="59" spans="1:27" ht="101.25" x14ac:dyDescent="0.3">
      <c r="A59" s="76"/>
      <c r="B59" s="76"/>
      <c r="C59" s="7" t="s">
        <v>136</v>
      </c>
      <c r="D59" s="8" t="s">
        <v>137</v>
      </c>
      <c r="E59" s="37" t="s">
        <v>11</v>
      </c>
      <c r="F59" s="9">
        <v>1</v>
      </c>
      <c r="G59" s="9">
        <v>0</v>
      </c>
      <c r="H59" s="9">
        <v>0</v>
      </c>
      <c r="I59" s="24">
        <f t="shared" si="9"/>
        <v>0</v>
      </c>
      <c r="J59" s="25" t="str">
        <f t="shared" si="10"/>
        <v>NA</v>
      </c>
      <c r="K59" s="26" t="str">
        <f t="shared" si="11"/>
        <v>NA</v>
      </c>
      <c r="L59" s="9">
        <v>1</v>
      </c>
      <c r="M59" s="43">
        <v>0</v>
      </c>
      <c r="N59" s="24">
        <f t="shared" si="12"/>
        <v>1</v>
      </c>
      <c r="O59" s="25">
        <f t="shared" si="13"/>
        <v>0</v>
      </c>
      <c r="P59" s="26">
        <f t="shared" si="14"/>
        <v>0</v>
      </c>
      <c r="Q59" s="9">
        <v>0</v>
      </c>
      <c r="R59" s="9"/>
      <c r="S59" s="25" t="str">
        <f t="shared" si="15"/>
        <v>NA</v>
      </c>
      <c r="T59" s="26" t="str">
        <f t="shared" si="16"/>
        <v>NA</v>
      </c>
      <c r="U59" s="9">
        <v>0</v>
      </c>
      <c r="V59" s="9"/>
      <c r="W59" s="25" t="str">
        <f t="shared" si="17"/>
        <v>NA</v>
      </c>
      <c r="X59" s="26" t="str">
        <f t="shared" si="18"/>
        <v>NA</v>
      </c>
      <c r="Y59" s="28">
        <f t="shared" si="23"/>
        <v>0</v>
      </c>
      <c r="Z59" s="29">
        <f t="shared" si="22"/>
        <v>0</v>
      </c>
      <c r="AA59" s="1" t="s">
        <v>138</v>
      </c>
    </row>
    <row r="60" spans="1:27" ht="45.75" x14ac:dyDescent="0.3">
      <c r="A60" s="58" t="s">
        <v>139</v>
      </c>
      <c r="B60" s="58" t="s">
        <v>140</v>
      </c>
      <c r="C60" s="36" t="s">
        <v>141</v>
      </c>
      <c r="D60" s="8" t="s">
        <v>142</v>
      </c>
      <c r="E60" s="37" t="s">
        <v>124</v>
      </c>
      <c r="F60" s="40">
        <v>1</v>
      </c>
      <c r="G60" s="40">
        <v>0</v>
      </c>
      <c r="H60" s="40">
        <v>0</v>
      </c>
      <c r="I60" s="24">
        <f t="shared" si="9"/>
        <v>0</v>
      </c>
      <c r="J60" s="25" t="str">
        <f t="shared" si="10"/>
        <v>NA</v>
      </c>
      <c r="K60" s="26" t="str">
        <f t="shared" si="11"/>
        <v>NA</v>
      </c>
      <c r="L60" s="40">
        <v>0</v>
      </c>
      <c r="M60" s="45">
        <v>0</v>
      </c>
      <c r="N60" s="24">
        <f t="shared" si="12"/>
        <v>0</v>
      </c>
      <c r="O60" s="25" t="str">
        <f t="shared" si="13"/>
        <v>NA</v>
      </c>
      <c r="P60" s="26" t="str">
        <f t="shared" si="14"/>
        <v>NA</v>
      </c>
      <c r="Q60" s="40">
        <v>1</v>
      </c>
      <c r="R60" s="9"/>
      <c r="S60" s="25">
        <f t="shared" si="15"/>
        <v>0</v>
      </c>
      <c r="T60" s="26">
        <f t="shared" si="16"/>
        <v>0</v>
      </c>
      <c r="U60" s="9">
        <v>0</v>
      </c>
      <c r="V60" s="9"/>
      <c r="W60" s="25" t="str">
        <f t="shared" si="17"/>
        <v>NA</v>
      </c>
      <c r="X60" s="26" t="str">
        <f t="shared" si="18"/>
        <v>NA</v>
      </c>
      <c r="Y60" s="28">
        <f t="shared" si="23"/>
        <v>0</v>
      </c>
      <c r="Z60" s="29">
        <f t="shared" si="22"/>
        <v>0</v>
      </c>
      <c r="AA60" s="1" t="s">
        <v>152</v>
      </c>
    </row>
    <row r="61" spans="1:27" ht="67.5" x14ac:dyDescent="0.3">
      <c r="A61" s="58"/>
      <c r="B61" s="58"/>
      <c r="C61" s="36" t="s">
        <v>143</v>
      </c>
      <c r="D61" s="8" t="s">
        <v>144</v>
      </c>
      <c r="E61" s="37" t="s">
        <v>124</v>
      </c>
      <c r="F61" s="9">
        <v>1</v>
      </c>
      <c r="G61" s="9">
        <v>0</v>
      </c>
      <c r="H61" s="9">
        <v>0</v>
      </c>
      <c r="I61" s="24">
        <f t="shared" si="9"/>
        <v>0</v>
      </c>
      <c r="J61" s="25" t="str">
        <f t="shared" si="10"/>
        <v>NA</v>
      </c>
      <c r="K61" s="26" t="str">
        <f t="shared" si="11"/>
        <v>NA</v>
      </c>
      <c r="L61" s="9">
        <v>1</v>
      </c>
      <c r="M61" s="43">
        <v>0</v>
      </c>
      <c r="N61" s="24">
        <f t="shared" si="12"/>
        <v>1</v>
      </c>
      <c r="O61" s="25">
        <f t="shared" si="13"/>
        <v>0</v>
      </c>
      <c r="P61" s="26">
        <f t="shared" si="14"/>
        <v>0</v>
      </c>
      <c r="Q61" s="9">
        <v>1</v>
      </c>
      <c r="R61" s="9"/>
      <c r="S61" s="25">
        <f t="shared" si="15"/>
        <v>0</v>
      </c>
      <c r="T61" s="26">
        <f t="shared" si="16"/>
        <v>0</v>
      </c>
      <c r="U61" s="9">
        <v>1</v>
      </c>
      <c r="V61" s="9"/>
      <c r="W61" s="25">
        <f t="shared" si="17"/>
        <v>0</v>
      </c>
      <c r="X61" s="26">
        <f t="shared" si="18"/>
        <v>0</v>
      </c>
      <c r="Y61" s="28">
        <f t="shared" si="23"/>
        <v>0</v>
      </c>
      <c r="Z61" s="31">
        <f>IF(E61="a",(H61+M61+R61+V61)/(G61+L61+Q61+U61)*100,IF(E61=2015,(V61/F61)*100,IF(E61=2014,(R61/F61)*100,IF(E61=2013,(M61/F61)*100,IF(E61=2012,(H61/F61)*100,0)))))</f>
        <v>0</v>
      </c>
      <c r="AA61" s="1" t="s">
        <v>152</v>
      </c>
    </row>
    <row r="62" spans="1:27" ht="45.75" x14ac:dyDescent="0.3">
      <c r="A62" s="58"/>
      <c r="B62" s="58"/>
      <c r="C62" s="41" t="s">
        <v>145</v>
      </c>
      <c r="D62" s="40" t="s">
        <v>146</v>
      </c>
      <c r="E62" s="37" t="s">
        <v>124</v>
      </c>
      <c r="F62" s="10">
        <v>1</v>
      </c>
      <c r="G62" s="10">
        <v>0</v>
      </c>
      <c r="H62" s="10">
        <v>0</v>
      </c>
      <c r="I62" s="24">
        <f t="shared" si="9"/>
        <v>0</v>
      </c>
      <c r="J62" s="25" t="str">
        <f t="shared" si="10"/>
        <v>NA</v>
      </c>
      <c r="K62" s="26" t="str">
        <f t="shared" si="11"/>
        <v>NA</v>
      </c>
      <c r="L62" s="10">
        <v>1</v>
      </c>
      <c r="M62" s="42">
        <v>0</v>
      </c>
      <c r="N62" s="24">
        <f t="shared" si="12"/>
        <v>1</v>
      </c>
      <c r="O62" s="25">
        <f t="shared" si="13"/>
        <v>0</v>
      </c>
      <c r="P62" s="26">
        <f t="shared" si="14"/>
        <v>0</v>
      </c>
      <c r="Q62" s="10">
        <v>1</v>
      </c>
      <c r="R62" s="9"/>
      <c r="S62" s="25">
        <f t="shared" si="15"/>
        <v>0</v>
      </c>
      <c r="T62" s="26">
        <f t="shared" si="16"/>
        <v>0</v>
      </c>
      <c r="U62" s="9">
        <v>1</v>
      </c>
      <c r="V62" s="9"/>
      <c r="W62" s="25">
        <f t="shared" si="17"/>
        <v>0</v>
      </c>
      <c r="X62" s="26">
        <f t="shared" si="18"/>
        <v>0</v>
      </c>
      <c r="Y62" s="28">
        <f t="shared" si="23"/>
        <v>0</v>
      </c>
      <c r="Z62" s="31">
        <f>IF(E62="a",(H62+M62+R62+V62)/(G62+L62+Q62+U62)*100,IF(E62=2015,(V62/F62)*100,IF(E62=2014,(R62/F62)*100,IF(E62=2013,(M62/F62)*100,IF(E62=2012,(H62/F62)*100,0)))))</f>
        <v>0</v>
      </c>
      <c r="AA62" s="1" t="s">
        <v>152</v>
      </c>
    </row>
    <row r="63" spans="1:27" ht="56.25" x14ac:dyDescent="0.3">
      <c r="A63" s="58"/>
      <c r="B63" s="58" t="s">
        <v>147</v>
      </c>
      <c r="C63" s="36" t="s">
        <v>148</v>
      </c>
      <c r="D63" s="8" t="s">
        <v>149</v>
      </c>
      <c r="E63" s="37" t="s">
        <v>124</v>
      </c>
      <c r="F63" s="9">
        <v>12</v>
      </c>
      <c r="G63" s="9">
        <v>0</v>
      </c>
      <c r="H63" s="9">
        <v>0</v>
      </c>
      <c r="I63" s="24">
        <f t="shared" si="9"/>
        <v>0</v>
      </c>
      <c r="J63" s="25" t="str">
        <f t="shared" si="10"/>
        <v>NA</v>
      </c>
      <c r="K63" s="26" t="str">
        <f t="shared" si="11"/>
        <v>NA</v>
      </c>
      <c r="L63" s="9">
        <v>4</v>
      </c>
      <c r="M63" s="43">
        <v>0</v>
      </c>
      <c r="N63" s="24">
        <f t="shared" si="12"/>
        <v>1</v>
      </c>
      <c r="O63" s="25">
        <f t="shared" si="13"/>
        <v>0</v>
      </c>
      <c r="P63" s="26">
        <f t="shared" si="14"/>
        <v>0</v>
      </c>
      <c r="Q63" s="9">
        <v>4</v>
      </c>
      <c r="R63" s="9"/>
      <c r="S63" s="25">
        <f t="shared" si="15"/>
        <v>0</v>
      </c>
      <c r="T63" s="26">
        <f t="shared" si="16"/>
        <v>0</v>
      </c>
      <c r="U63" s="9">
        <v>4</v>
      </c>
      <c r="V63" s="9"/>
      <c r="W63" s="25">
        <f t="shared" si="17"/>
        <v>0</v>
      </c>
      <c r="X63" s="26">
        <f t="shared" si="18"/>
        <v>0</v>
      </c>
      <c r="Y63" s="28">
        <f t="shared" si="23"/>
        <v>0</v>
      </c>
      <c r="Z63" s="29">
        <f t="shared" si="22"/>
        <v>0</v>
      </c>
      <c r="AA63" s="1" t="s">
        <v>152</v>
      </c>
    </row>
    <row r="64" spans="1:27" ht="101.25" x14ac:dyDescent="0.3">
      <c r="A64" s="58"/>
      <c r="B64" s="58"/>
      <c r="C64" s="36" t="s">
        <v>150</v>
      </c>
      <c r="D64" s="8" t="s">
        <v>151</v>
      </c>
      <c r="E64" s="37" t="s">
        <v>124</v>
      </c>
      <c r="F64" s="9">
        <v>1</v>
      </c>
      <c r="G64" s="9">
        <v>0</v>
      </c>
      <c r="H64" s="9">
        <v>0</v>
      </c>
      <c r="I64" s="24">
        <f t="shared" si="9"/>
        <v>0</v>
      </c>
      <c r="J64" s="25" t="str">
        <f t="shared" si="10"/>
        <v>NA</v>
      </c>
      <c r="K64" s="26" t="str">
        <f t="shared" si="11"/>
        <v>NA</v>
      </c>
      <c r="L64" s="9">
        <v>1</v>
      </c>
      <c r="M64" s="43">
        <v>0</v>
      </c>
      <c r="N64" s="24">
        <f t="shared" si="12"/>
        <v>1</v>
      </c>
      <c r="O64" s="25">
        <f t="shared" si="13"/>
        <v>0</v>
      </c>
      <c r="P64" s="26">
        <f t="shared" si="14"/>
        <v>0</v>
      </c>
      <c r="Q64" s="9">
        <v>0</v>
      </c>
      <c r="R64" s="9"/>
      <c r="S64" s="25" t="str">
        <f t="shared" si="15"/>
        <v>NA</v>
      </c>
      <c r="T64" s="26" t="str">
        <f t="shared" si="16"/>
        <v>NA</v>
      </c>
      <c r="U64" s="9">
        <v>0</v>
      </c>
      <c r="V64" s="9"/>
      <c r="W64" s="25" t="str">
        <f t="shared" si="17"/>
        <v>NA</v>
      </c>
      <c r="X64" s="26" t="str">
        <f t="shared" si="18"/>
        <v>NA</v>
      </c>
      <c r="Y64" s="28">
        <f t="shared" si="23"/>
        <v>0</v>
      </c>
      <c r="Z64" s="29">
        <f t="shared" si="22"/>
        <v>0</v>
      </c>
      <c r="AA64" s="1" t="s">
        <v>152</v>
      </c>
    </row>
  </sheetData>
  <sheetProtection password="C789" sheet="1" objects="1" scenarios="1"/>
  <mergeCells count="33">
    <mergeCell ref="A60:A64"/>
    <mergeCell ref="B60:B62"/>
    <mergeCell ref="B63:B64"/>
    <mergeCell ref="B55:B59"/>
    <mergeCell ref="A55:A59"/>
    <mergeCell ref="A1:C1"/>
    <mergeCell ref="A2:Y2"/>
    <mergeCell ref="A3:Y3"/>
    <mergeCell ref="F1:Y1"/>
    <mergeCell ref="A4:A5"/>
    <mergeCell ref="F4:F5"/>
    <mergeCell ref="Y4:Y5"/>
    <mergeCell ref="D4:D5"/>
    <mergeCell ref="B4:B5"/>
    <mergeCell ref="C4:C5"/>
    <mergeCell ref="G4:X4"/>
    <mergeCell ref="G5:K5"/>
    <mergeCell ref="L5:P5"/>
    <mergeCell ref="Q5:T5"/>
    <mergeCell ref="U5:X5"/>
    <mergeCell ref="B46:B50"/>
    <mergeCell ref="B52:B53"/>
    <mergeCell ref="A7:A18"/>
    <mergeCell ref="A19:A36"/>
    <mergeCell ref="A37:A45"/>
    <mergeCell ref="A46:A51"/>
    <mergeCell ref="A52:A53"/>
    <mergeCell ref="B7:B15"/>
    <mergeCell ref="B16:B18"/>
    <mergeCell ref="B19:B20"/>
    <mergeCell ref="B21:B29"/>
    <mergeCell ref="B30:B36"/>
    <mergeCell ref="B37:B45"/>
  </mergeCells>
  <conditionalFormatting sqref="Y12:Y53">
    <cfRule type="iconSet" priority="623">
      <iconSet>
        <cfvo type="percent" val="0"/>
        <cfvo type="num" val="70"/>
        <cfvo type="num" val="90"/>
      </iconSet>
    </cfRule>
    <cfRule type="iconSet" priority="624">
      <iconSet>
        <cfvo type="percent" val="0"/>
        <cfvo type="percent" val="70"/>
        <cfvo type="percent" val="90"/>
      </iconSet>
    </cfRule>
    <cfRule type="iconSet" priority="625">
      <iconSet iconSet="3TrafficLights2">
        <cfvo type="percent" val="0"/>
        <cfvo type="percent" val="33"/>
        <cfvo type="percent" val="67"/>
      </iconSet>
    </cfRule>
  </conditionalFormatting>
  <conditionalFormatting sqref="J7:K53 O7:P53 S7:T53 W7:X53 J60:K64 O60:P64 S60:T64 W60:X64">
    <cfRule type="containsText" dxfId="305" priority="575" operator="containsText" text="na">
      <formula>NOT(ISERROR(SEARCH("na",J7)))</formula>
    </cfRule>
    <cfRule type="cellIs" dxfId="304" priority="576" operator="greaterThan">
      <formula>89</formula>
    </cfRule>
    <cfRule type="cellIs" dxfId="303" priority="577" operator="between">
      <formula>70</formula>
      <formula>89</formula>
    </cfRule>
    <cfRule type="cellIs" dxfId="302" priority="578" operator="lessThan">
      <formula>70</formula>
    </cfRule>
    <cfRule type="cellIs" dxfId="301" priority="579" operator="lessThan">
      <formula>70</formula>
    </cfRule>
    <cfRule type="cellIs" dxfId="300" priority="580" operator="greaterThan">
      <formula>80</formula>
    </cfRule>
    <cfRule type="cellIs" dxfId="299" priority="581" operator="between">
      <formula>75</formula>
      <formula>75</formula>
    </cfRule>
    <cfRule type="cellIs" dxfId="298" priority="582" operator="between">
      <formula>70</formula>
      <formula>80</formula>
    </cfRule>
    <cfRule type="cellIs" dxfId="297" priority="583" operator="greaterThan">
      <formula>50</formula>
    </cfRule>
    <cfRule type="cellIs" dxfId="296" priority="584" operator="between">
      <formula>70</formula>
      <formula>80</formula>
    </cfRule>
    <cfRule type="cellIs" dxfId="295" priority="585" operator="greaterThan">
      <formula>80</formula>
    </cfRule>
    <cfRule type="cellIs" dxfId="294" priority="586" operator="greaterThan">
      <formula>69</formula>
    </cfRule>
    <cfRule type="cellIs" dxfId="293" priority="587" operator="lessThan">
      <formula>70</formula>
    </cfRule>
  </conditionalFormatting>
  <conditionalFormatting sqref="J7:K53 O7:P53 S7:T53 W7:X53 J60:K64 O60:P64 S60:T64 W60:X64">
    <cfRule type="containsText" dxfId="292" priority="574" operator="containsText" text="na">
      <formula>NOT(ISERROR(SEARCH("na",J7)))</formula>
    </cfRule>
  </conditionalFormatting>
  <conditionalFormatting sqref="J7:K53 O7:P53 S7:T53 W7:X53 J60:K64 O60:P64 S60:T64 W60:X64">
    <cfRule type="containsText" dxfId="291" priority="571" operator="containsText" text="na">
      <formula>NOT(ISERROR(SEARCH("na",J7)))</formula>
    </cfRule>
    <cfRule type="cellIs" dxfId="290" priority="572" operator="greaterThan">
      <formula>89</formula>
    </cfRule>
    <cfRule type="containsText" dxfId="289" priority="573" operator="containsText" text="na">
      <formula>NOT(ISERROR(SEARCH("na",J7)))</formula>
    </cfRule>
  </conditionalFormatting>
  <conditionalFormatting sqref="Y7:Y11">
    <cfRule type="iconSet" priority="588">
      <iconSet>
        <cfvo type="percent" val="0"/>
        <cfvo type="num" val="70"/>
        <cfvo type="num" val="90"/>
      </iconSet>
    </cfRule>
    <cfRule type="iconSet" priority="589">
      <iconSet>
        <cfvo type="percent" val="0"/>
        <cfvo type="percent" val="70"/>
        <cfvo type="percent" val="90"/>
      </iconSet>
    </cfRule>
    <cfRule type="iconSet" priority="590">
      <iconSet iconSet="3TrafficLights2">
        <cfvo type="percent" val="0"/>
        <cfvo type="percent" val="33"/>
        <cfvo type="percent" val="67"/>
      </iconSet>
    </cfRule>
  </conditionalFormatting>
  <conditionalFormatting sqref="J54:K54 O54:P54 S54:T54 W54:X54">
    <cfRule type="containsText" dxfId="288" priority="555" operator="containsText" text="na">
      <formula>NOT(ISERROR(SEARCH("na",J54)))</formula>
    </cfRule>
    <cfRule type="cellIs" dxfId="287" priority="556" operator="greaterThan">
      <formula>89</formula>
    </cfRule>
    <cfRule type="cellIs" dxfId="286" priority="557" operator="between">
      <formula>70</formula>
      <formula>89</formula>
    </cfRule>
    <cfRule type="cellIs" dxfId="285" priority="558" operator="lessThan">
      <formula>70</formula>
    </cfRule>
    <cfRule type="cellIs" dxfId="284" priority="559" operator="lessThan">
      <formula>70</formula>
    </cfRule>
    <cfRule type="cellIs" dxfId="283" priority="560" operator="greaterThan">
      <formula>80</formula>
    </cfRule>
    <cfRule type="cellIs" dxfId="282" priority="561" operator="between">
      <formula>75</formula>
      <formula>75</formula>
    </cfRule>
    <cfRule type="cellIs" dxfId="281" priority="562" operator="between">
      <formula>70</formula>
      <formula>80</formula>
    </cfRule>
    <cfRule type="cellIs" dxfId="280" priority="563" operator="greaterThan">
      <formula>50</formula>
    </cfRule>
    <cfRule type="cellIs" dxfId="279" priority="564" operator="between">
      <formula>70</formula>
      <formula>80</formula>
    </cfRule>
    <cfRule type="cellIs" dxfId="278" priority="565" operator="greaterThan">
      <formula>80</formula>
    </cfRule>
    <cfRule type="cellIs" dxfId="277" priority="566" operator="greaterThan">
      <formula>69</formula>
    </cfRule>
    <cfRule type="cellIs" dxfId="276" priority="567" operator="lessThan">
      <formula>70</formula>
    </cfRule>
  </conditionalFormatting>
  <conditionalFormatting sqref="J54:K54 O54:P54 S54:T54 W54:X54">
    <cfRule type="containsText" dxfId="275" priority="554" operator="containsText" text="na">
      <formula>NOT(ISERROR(SEARCH("na",J54)))</formula>
    </cfRule>
  </conditionalFormatting>
  <conditionalFormatting sqref="J54:K54 O54:P54 S54:T54 W54:X54">
    <cfRule type="containsText" dxfId="274" priority="551" operator="containsText" text="na">
      <formula>NOT(ISERROR(SEARCH("na",J54)))</formula>
    </cfRule>
    <cfRule type="cellIs" dxfId="273" priority="552" operator="greaterThan">
      <formula>89</formula>
    </cfRule>
    <cfRule type="containsText" dxfId="272" priority="553" operator="containsText" text="na">
      <formula>NOT(ISERROR(SEARCH("na",J54)))</formula>
    </cfRule>
  </conditionalFormatting>
  <conditionalFormatting sqref="Y54">
    <cfRule type="iconSet" priority="568">
      <iconSet>
        <cfvo type="percent" val="0"/>
        <cfvo type="num" val="70"/>
        <cfvo type="num" val="90"/>
      </iconSet>
    </cfRule>
    <cfRule type="iconSet" priority="569">
      <iconSet>
        <cfvo type="percent" val="0"/>
        <cfvo type="percent" val="70"/>
        <cfvo type="percent" val="90"/>
      </iconSet>
    </cfRule>
    <cfRule type="iconSet" priority="570">
      <iconSet iconSet="3TrafficLights2">
        <cfvo type="percent" val="0"/>
        <cfvo type="percent" val="33"/>
        <cfvo type="percent" val="67"/>
      </iconSet>
    </cfRule>
  </conditionalFormatting>
  <conditionalFormatting sqref="J55:K59">
    <cfRule type="containsText" dxfId="271" priority="538" operator="containsText" text="na">
      <formula>NOT(ISERROR(SEARCH("na",J55)))</formula>
    </cfRule>
    <cfRule type="cellIs" dxfId="270" priority="539" operator="greaterThan">
      <formula>89</formula>
    </cfRule>
    <cfRule type="cellIs" dxfId="269" priority="540" operator="between">
      <formula>70</formula>
      <formula>89</formula>
    </cfRule>
    <cfRule type="cellIs" dxfId="268" priority="541" operator="lessThan">
      <formula>70</formula>
    </cfRule>
    <cfRule type="cellIs" dxfId="267" priority="542" operator="lessThan">
      <formula>70</formula>
    </cfRule>
    <cfRule type="cellIs" dxfId="266" priority="543" operator="greaterThan">
      <formula>80</formula>
    </cfRule>
    <cfRule type="cellIs" dxfId="265" priority="544" operator="between">
      <formula>75</formula>
      <formula>75</formula>
    </cfRule>
    <cfRule type="cellIs" dxfId="264" priority="545" operator="between">
      <formula>70</formula>
      <formula>80</formula>
    </cfRule>
    <cfRule type="cellIs" dxfId="263" priority="546" operator="greaterThan">
      <formula>50</formula>
    </cfRule>
    <cfRule type="cellIs" dxfId="262" priority="547" operator="between">
      <formula>70</formula>
      <formula>80</formula>
    </cfRule>
    <cfRule type="cellIs" dxfId="261" priority="548" operator="greaterThan">
      <formula>80</formula>
    </cfRule>
    <cfRule type="cellIs" dxfId="260" priority="549" operator="greaterThan">
      <formula>69</formula>
    </cfRule>
    <cfRule type="cellIs" dxfId="259" priority="550" operator="lessThan">
      <formula>70</formula>
    </cfRule>
  </conditionalFormatting>
  <conditionalFormatting sqref="J55:K59">
    <cfRule type="containsText" dxfId="258" priority="537" operator="containsText" text="na">
      <formula>NOT(ISERROR(SEARCH("na",J55)))</formula>
    </cfRule>
  </conditionalFormatting>
  <conditionalFormatting sqref="J55:K59">
    <cfRule type="containsText" dxfId="257" priority="534" operator="containsText" text="na">
      <formula>NOT(ISERROR(SEARCH("na",J55)))</formula>
    </cfRule>
    <cfRule type="cellIs" dxfId="256" priority="535" operator="greaterThan">
      <formula>89</formula>
    </cfRule>
    <cfRule type="containsText" dxfId="255" priority="536" operator="containsText" text="na">
      <formula>NOT(ISERROR(SEARCH("na",J55)))</formula>
    </cfRule>
  </conditionalFormatting>
  <conditionalFormatting sqref="J55:K59">
    <cfRule type="containsText" dxfId="254" priority="521" operator="containsText" text="na">
      <formula>NOT(ISERROR(SEARCH("na",J55)))</formula>
    </cfRule>
    <cfRule type="cellIs" dxfId="253" priority="522" operator="greaterThan">
      <formula>89</formula>
    </cfRule>
    <cfRule type="cellIs" dxfId="252" priority="523" operator="between">
      <formula>70</formula>
      <formula>89</formula>
    </cfRule>
    <cfRule type="cellIs" dxfId="251" priority="524" operator="lessThan">
      <formula>70</formula>
    </cfRule>
    <cfRule type="cellIs" dxfId="250" priority="525" operator="lessThan">
      <formula>70</formula>
    </cfRule>
    <cfRule type="cellIs" dxfId="249" priority="526" operator="greaterThan">
      <formula>80</formula>
    </cfRule>
    <cfRule type="cellIs" dxfId="248" priority="527" operator="between">
      <formula>75</formula>
      <formula>75</formula>
    </cfRule>
    <cfRule type="cellIs" dxfId="247" priority="528" operator="between">
      <formula>70</formula>
      <formula>80</formula>
    </cfRule>
    <cfRule type="cellIs" dxfId="246" priority="529" operator="greaterThan">
      <formula>50</formula>
    </cfRule>
    <cfRule type="cellIs" dxfId="245" priority="530" operator="between">
      <formula>70</formula>
      <formula>80</formula>
    </cfRule>
    <cfRule type="cellIs" dxfId="244" priority="531" operator="greaterThan">
      <formula>80</formula>
    </cfRule>
    <cfRule type="cellIs" dxfId="243" priority="532" operator="greaterThan">
      <formula>69</formula>
    </cfRule>
    <cfRule type="cellIs" dxfId="242" priority="533" operator="lessThan">
      <formula>70</formula>
    </cfRule>
  </conditionalFormatting>
  <conditionalFormatting sqref="J55:K59">
    <cfRule type="containsText" dxfId="241" priority="520" operator="containsText" text="na">
      <formula>NOT(ISERROR(SEARCH("na",J55)))</formula>
    </cfRule>
  </conditionalFormatting>
  <conditionalFormatting sqref="J55:K59">
    <cfRule type="containsText" dxfId="240" priority="517" operator="containsText" text="na">
      <formula>NOT(ISERROR(SEARCH("na",J55)))</formula>
    </cfRule>
    <cfRule type="cellIs" dxfId="239" priority="518" operator="greaterThan">
      <formula>89</formula>
    </cfRule>
    <cfRule type="containsText" dxfId="238" priority="519" operator="containsText" text="na">
      <formula>NOT(ISERROR(SEARCH("na",J55)))</formula>
    </cfRule>
  </conditionalFormatting>
  <conditionalFormatting sqref="J55:K59">
    <cfRule type="containsText" dxfId="237" priority="504" operator="containsText" text="na">
      <formula>NOT(ISERROR(SEARCH("na",J55)))</formula>
    </cfRule>
    <cfRule type="cellIs" dxfId="236" priority="505" operator="greaterThan">
      <formula>89</formula>
    </cfRule>
    <cfRule type="cellIs" dxfId="235" priority="506" operator="between">
      <formula>70</formula>
      <formula>89</formula>
    </cfRule>
    <cfRule type="cellIs" dxfId="234" priority="507" operator="lessThan">
      <formula>70</formula>
    </cfRule>
    <cfRule type="cellIs" dxfId="233" priority="508" operator="lessThan">
      <formula>70</formula>
    </cfRule>
    <cfRule type="cellIs" dxfId="232" priority="509" operator="greaterThan">
      <formula>80</formula>
    </cfRule>
    <cfRule type="cellIs" dxfId="231" priority="510" operator="between">
      <formula>75</formula>
      <formula>75</formula>
    </cfRule>
    <cfRule type="cellIs" dxfId="230" priority="511" operator="between">
      <formula>70</formula>
      <formula>80</formula>
    </cfRule>
    <cfRule type="cellIs" dxfId="229" priority="512" operator="greaterThan">
      <formula>50</formula>
    </cfRule>
    <cfRule type="cellIs" dxfId="228" priority="513" operator="between">
      <formula>70</formula>
      <formula>80</formula>
    </cfRule>
    <cfRule type="cellIs" dxfId="227" priority="514" operator="greaterThan">
      <formula>80</formula>
    </cfRule>
    <cfRule type="cellIs" dxfId="226" priority="515" operator="greaterThan">
      <formula>69</formula>
    </cfRule>
    <cfRule type="cellIs" dxfId="225" priority="516" operator="lessThan">
      <formula>70</formula>
    </cfRule>
  </conditionalFormatting>
  <conditionalFormatting sqref="J55:K59">
    <cfRule type="containsText" dxfId="224" priority="503" operator="containsText" text="na">
      <formula>NOT(ISERROR(SEARCH("na",J55)))</formula>
    </cfRule>
  </conditionalFormatting>
  <conditionalFormatting sqref="J55:K59">
    <cfRule type="containsText" dxfId="223" priority="500" operator="containsText" text="na">
      <formula>NOT(ISERROR(SEARCH("na",J55)))</formula>
    </cfRule>
    <cfRule type="cellIs" dxfId="222" priority="501" operator="greaterThan">
      <formula>89</formula>
    </cfRule>
    <cfRule type="containsText" dxfId="221" priority="502" operator="containsText" text="na">
      <formula>NOT(ISERROR(SEARCH("na",J55)))</formula>
    </cfRule>
  </conditionalFormatting>
  <conditionalFormatting sqref="O55:P59">
    <cfRule type="containsText" dxfId="220" priority="487" operator="containsText" text="na">
      <formula>NOT(ISERROR(SEARCH("na",O55)))</formula>
    </cfRule>
    <cfRule type="cellIs" dxfId="219" priority="488" operator="greaterThan">
      <formula>89</formula>
    </cfRule>
    <cfRule type="cellIs" dxfId="218" priority="489" operator="between">
      <formula>70</formula>
      <formula>89</formula>
    </cfRule>
    <cfRule type="cellIs" dxfId="217" priority="490" operator="lessThan">
      <formula>70</formula>
    </cfRule>
    <cfRule type="cellIs" dxfId="216" priority="491" operator="lessThan">
      <formula>70</formula>
    </cfRule>
    <cfRule type="cellIs" dxfId="215" priority="492" operator="greaterThan">
      <formula>80</formula>
    </cfRule>
    <cfRule type="cellIs" dxfId="214" priority="493" operator="between">
      <formula>75</formula>
      <formula>75</formula>
    </cfRule>
    <cfRule type="cellIs" dxfId="213" priority="494" operator="between">
      <formula>70</formula>
      <formula>80</formula>
    </cfRule>
    <cfRule type="cellIs" dxfId="212" priority="495" operator="greaterThan">
      <formula>50</formula>
    </cfRule>
    <cfRule type="cellIs" dxfId="211" priority="496" operator="between">
      <formula>70</formula>
      <formula>80</formula>
    </cfRule>
    <cfRule type="cellIs" dxfId="210" priority="497" operator="greaterThan">
      <formula>80</formula>
    </cfRule>
    <cfRule type="cellIs" dxfId="209" priority="498" operator="greaterThan">
      <formula>69</formula>
    </cfRule>
    <cfRule type="cellIs" dxfId="208" priority="499" operator="lessThan">
      <formula>70</formula>
    </cfRule>
  </conditionalFormatting>
  <conditionalFormatting sqref="O55:P59">
    <cfRule type="containsText" dxfId="207" priority="486" operator="containsText" text="na">
      <formula>NOT(ISERROR(SEARCH("na",O55)))</formula>
    </cfRule>
  </conditionalFormatting>
  <conditionalFormatting sqref="O55:P59">
    <cfRule type="containsText" dxfId="206" priority="483" operator="containsText" text="na">
      <formula>NOT(ISERROR(SEARCH("na",O55)))</formula>
    </cfRule>
    <cfRule type="cellIs" dxfId="205" priority="484" operator="greaterThan">
      <formula>89</formula>
    </cfRule>
    <cfRule type="containsText" dxfId="204" priority="485" operator="containsText" text="na">
      <formula>NOT(ISERROR(SEARCH("na",O55)))</formula>
    </cfRule>
  </conditionalFormatting>
  <conditionalFormatting sqref="O55:P59">
    <cfRule type="containsText" dxfId="203" priority="470" operator="containsText" text="na">
      <formula>NOT(ISERROR(SEARCH("na",O55)))</formula>
    </cfRule>
    <cfRule type="cellIs" dxfId="202" priority="471" operator="greaterThan">
      <formula>89</formula>
    </cfRule>
    <cfRule type="cellIs" dxfId="201" priority="472" operator="between">
      <formula>70</formula>
      <formula>89</formula>
    </cfRule>
    <cfRule type="cellIs" dxfId="200" priority="473" operator="lessThan">
      <formula>70</formula>
    </cfRule>
    <cfRule type="cellIs" dxfId="199" priority="474" operator="lessThan">
      <formula>70</formula>
    </cfRule>
    <cfRule type="cellIs" dxfId="198" priority="475" operator="greaterThan">
      <formula>80</formula>
    </cfRule>
    <cfRule type="cellIs" dxfId="197" priority="476" operator="between">
      <formula>75</formula>
      <formula>75</formula>
    </cfRule>
    <cfRule type="cellIs" dxfId="196" priority="477" operator="between">
      <formula>70</formula>
      <formula>80</formula>
    </cfRule>
    <cfRule type="cellIs" dxfId="195" priority="478" operator="greaterThan">
      <formula>50</formula>
    </cfRule>
    <cfRule type="cellIs" dxfId="194" priority="479" operator="between">
      <formula>70</formula>
      <formula>80</formula>
    </cfRule>
    <cfRule type="cellIs" dxfId="193" priority="480" operator="greaterThan">
      <formula>80</formula>
    </cfRule>
    <cfRule type="cellIs" dxfId="192" priority="481" operator="greaterThan">
      <formula>69</formula>
    </cfRule>
    <cfRule type="cellIs" dxfId="191" priority="482" operator="lessThan">
      <formula>70</formula>
    </cfRule>
  </conditionalFormatting>
  <conditionalFormatting sqref="O55:P59">
    <cfRule type="containsText" dxfId="190" priority="469" operator="containsText" text="na">
      <formula>NOT(ISERROR(SEARCH("na",O55)))</formula>
    </cfRule>
  </conditionalFormatting>
  <conditionalFormatting sqref="O55:P59">
    <cfRule type="containsText" dxfId="189" priority="466" operator="containsText" text="na">
      <formula>NOT(ISERROR(SEARCH("na",O55)))</formula>
    </cfRule>
    <cfRule type="cellIs" dxfId="188" priority="467" operator="greaterThan">
      <formula>89</formula>
    </cfRule>
    <cfRule type="containsText" dxfId="187" priority="468" operator="containsText" text="na">
      <formula>NOT(ISERROR(SEARCH("na",O55)))</formula>
    </cfRule>
  </conditionalFormatting>
  <conditionalFormatting sqref="O55:P59">
    <cfRule type="containsText" dxfId="186" priority="453" operator="containsText" text="na">
      <formula>NOT(ISERROR(SEARCH("na",O55)))</formula>
    </cfRule>
    <cfRule type="cellIs" dxfId="185" priority="454" operator="greaterThan">
      <formula>89</formula>
    </cfRule>
    <cfRule type="cellIs" dxfId="184" priority="455" operator="between">
      <formula>70</formula>
      <formula>89</formula>
    </cfRule>
    <cfRule type="cellIs" dxfId="183" priority="456" operator="lessThan">
      <formula>70</formula>
    </cfRule>
    <cfRule type="cellIs" dxfId="182" priority="457" operator="lessThan">
      <formula>70</formula>
    </cfRule>
    <cfRule type="cellIs" dxfId="181" priority="458" operator="greaterThan">
      <formula>80</formula>
    </cfRule>
    <cfRule type="cellIs" dxfId="180" priority="459" operator="between">
      <formula>75</formula>
      <formula>75</formula>
    </cfRule>
    <cfRule type="cellIs" dxfId="179" priority="460" operator="between">
      <formula>70</formula>
      <formula>80</formula>
    </cfRule>
    <cfRule type="cellIs" dxfId="178" priority="461" operator="greaterThan">
      <formula>50</formula>
    </cfRule>
    <cfRule type="cellIs" dxfId="177" priority="462" operator="between">
      <formula>70</formula>
      <formula>80</formula>
    </cfRule>
    <cfRule type="cellIs" dxfId="176" priority="463" operator="greaterThan">
      <formula>80</formula>
    </cfRule>
    <cfRule type="cellIs" dxfId="175" priority="464" operator="greaterThan">
      <formula>69</formula>
    </cfRule>
    <cfRule type="cellIs" dxfId="174" priority="465" operator="lessThan">
      <formula>70</formula>
    </cfRule>
  </conditionalFormatting>
  <conditionalFormatting sqref="O55:P59">
    <cfRule type="containsText" dxfId="173" priority="452" operator="containsText" text="na">
      <formula>NOT(ISERROR(SEARCH("na",O55)))</formula>
    </cfRule>
  </conditionalFormatting>
  <conditionalFormatting sqref="O55:P59">
    <cfRule type="containsText" dxfId="172" priority="449" operator="containsText" text="na">
      <formula>NOT(ISERROR(SEARCH("na",O55)))</formula>
    </cfRule>
    <cfRule type="cellIs" dxfId="171" priority="450" operator="greaterThan">
      <formula>89</formula>
    </cfRule>
    <cfRule type="containsText" dxfId="170" priority="451" operator="containsText" text="na">
      <formula>NOT(ISERROR(SEARCH("na",O55)))</formula>
    </cfRule>
  </conditionalFormatting>
  <conditionalFormatting sqref="O55:P59">
    <cfRule type="containsText" dxfId="169" priority="436" operator="containsText" text="na">
      <formula>NOT(ISERROR(SEARCH("na",O55)))</formula>
    </cfRule>
    <cfRule type="cellIs" dxfId="168" priority="437" operator="greaterThan">
      <formula>89</formula>
    </cfRule>
    <cfRule type="cellIs" dxfId="167" priority="438" operator="between">
      <formula>70</formula>
      <formula>89</formula>
    </cfRule>
    <cfRule type="cellIs" dxfId="166" priority="439" operator="lessThan">
      <formula>70</formula>
    </cfRule>
    <cfRule type="cellIs" dxfId="165" priority="440" operator="lessThan">
      <formula>70</formula>
    </cfRule>
    <cfRule type="cellIs" dxfId="164" priority="441" operator="greaterThan">
      <formula>80</formula>
    </cfRule>
    <cfRule type="cellIs" dxfId="163" priority="442" operator="between">
      <formula>75</formula>
      <formula>75</formula>
    </cfRule>
    <cfRule type="cellIs" dxfId="162" priority="443" operator="between">
      <formula>70</formula>
      <formula>80</formula>
    </cfRule>
    <cfRule type="cellIs" dxfId="161" priority="444" operator="greaterThan">
      <formula>50</formula>
    </cfRule>
    <cfRule type="cellIs" dxfId="160" priority="445" operator="between">
      <formula>70</formula>
      <formula>80</formula>
    </cfRule>
    <cfRule type="cellIs" dxfId="159" priority="446" operator="greaterThan">
      <formula>80</formula>
    </cfRule>
    <cfRule type="cellIs" dxfId="158" priority="447" operator="greaterThan">
      <formula>69</formula>
    </cfRule>
    <cfRule type="cellIs" dxfId="157" priority="448" operator="lessThan">
      <formula>70</formula>
    </cfRule>
  </conditionalFormatting>
  <conditionalFormatting sqref="O55:P59">
    <cfRule type="containsText" dxfId="156" priority="435" operator="containsText" text="na">
      <formula>NOT(ISERROR(SEARCH("na",O55)))</formula>
    </cfRule>
  </conditionalFormatting>
  <conditionalFormatting sqref="O55:P59">
    <cfRule type="containsText" dxfId="155" priority="432" operator="containsText" text="na">
      <formula>NOT(ISERROR(SEARCH("na",O55)))</formula>
    </cfRule>
    <cfRule type="cellIs" dxfId="154" priority="433" operator="greaterThan">
      <formula>89</formula>
    </cfRule>
    <cfRule type="containsText" dxfId="153" priority="434" operator="containsText" text="na">
      <formula>NOT(ISERROR(SEARCH("na",O55)))</formula>
    </cfRule>
  </conditionalFormatting>
  <conditionalFormatting sqref="S55:T59">
    <cfRule type="containsText" dxfId="152" priority="419" operator="containsText" text="na">
      <formula>NOT(ISERROR(SEARCH("na",S55)))</formula>
    </cfRule>
    <cfRule type="cellIs" dxfId="151" priority="420" operator="greaterThan">
      <formula>89</formula>
    </cfRule>
    <cfRule type="cellIs" dxfId="150" priority="421" operator="between">
      <formula>70</formula>
      <formula>89</formula>
    </cfRule>
    <cfRule type="cellIs" dxfId="149" priority="422" operator="lessThan">
      <formula>70</formula>
    </cfRule>
    <cfRule type="cellIs" dxfId="148" priority="423" operator="lessThan">
      <formula>70</formula>
    </cfRule>
    <cfRule type="cellIs" dxfId="147" priority="424" operator="greaterThan">
      <formula>80</formula>
    </cfRule>
    <cfRule type="cellIs" dxfId="146" priority="425" operator="between">
      <formula>75</formula>
      <formula>75</formula>
    </cfRule>
    <cfRule type="cellIs" dxfId="145" priority="426" operator="between">
      <formula>70</formula>
      <formula>80</formula>
    </cfRule>
    <cfRule type="cellIs" dxfId="144" priority="427" operator="greaterThan">
      <formula>50</formula>
    </cfRule>
    <cfRule type="cellIs" dxfId="143" priority="428" operator="between">
      <formula>70</formula>
      <formula>80</formula>
    </cfRule>
    <cfRule type="cellIs" dxfId="142" priority="429" operator="greaterThan">
      <formula>80</formula>
    </cfRule>
    <cfRule type="cellIs" dxfId="141" priority="430" operator="greaterThan">
      <formula>69</formula>
    </cfRule>
    <cfRule type="cellIs" dxfId="140" priority="431" operator="lessThan">
      <formula>70</formula>
    </cfRule>
  </conditionalFormatting>
  <conditionalFormatting sqref="S55:T59">
    <cfRule type="containsText" dxfId="139" priority="418" operator="containsText" text="na">
      <formula>NOT(ISERROR(SEARCH("na",S55)))</formula>
    </cfRule>
  </conditionalFormatting>
  <conditionalFormatting sqref="S55:T59">
    <cfRule type="containsText" dxfId="138" priority="415" operator="containsText" text="na">
      <formula>NOT(ISERROR(SEARCH("na",S55)))</formula>
    </cfRule>
    <cfRule type="cellIs" dxfId="137" priority="416" operator="greaterThan">
      <formula>89</formula>
    </cfRule>
    <cfRule type="containsText" dxfId="136" priority="417" operator="containsText" text="na">
      <formula>NOT(ISERROR(SEARCH("na",S55)))</formula>
    </cfRule>
  </conditionalFormatting>
  <conditionalFormatting sqref="S55:T59">
    <cfRule type="containsText" dxfId="135" priority="402" operator="containsText" text="na">
      <formula>NOT(ISERROR(SEARCH("na",S55)))</formula>
    </cfRule>
    <cfRule type="cellIs" dxfId="134" priority="403" operator="greaterThan">
      <formula>89</formula>
    </cfRule>
    <cfRule type="cellIs" dxfId="133" priority="404" operator="between">
      <formula>70</formula>
      <formula>89</formula>
    </cfRule>
    <cfRule type="cellIs" dxfId="132" priority="405" operator="lessThan">
      <formula>70</formula>
    </cfRule>
    <cfRule type="cellIs" dxfId="131" priority="406" operator="lessThan">
      <formula>70</formula>
    </cfRule>
    <cfRule type="cellIs" dxfId="130" priority="407" operator="greaterThan">
      <formula>80</formula>
    </cfRule>
    <cfRule type="cellIs" dxfId="129" priority="408" operator="between">
      <formula>75</formula>
      <formula>75</formula>
    </cfRule>
    <cfRule type="cellIs" dxfId="128" priority="409" operator="between">
      <formula>70</formula>
      <formula>80</formula>
    </cfRule>
    <cfRule type="cellIs" dxfId="127" priority="410" operator="greaterThan">
      <formula>50</formula>
    </cfRule>
    <cfRule type="cellIs" dxfId="126" priority="411" operator="between">
      <formula>70</formula>
      <formula>80</formula>
    </cfRule>
    <cfRule type="cellIs" dxfId="125" priority="412" operator="greaterThan">
      <formula>80</formula>
    </cfRule>
    <cfRule type="cellIs" dxfId="124" priority="413" operator="greaterThan">
      <formula>69</formula>
    </cfRule>
    <cfRule type="cellIs" dxfId="123" priority="414" operator="lessThan">
      <formula>70</formula>
    </cfRule>
  </conditionalFormatting>
  <conditionalFormatting sqref="S55:T59">
    <cfRule type="containsText" dxfId="122" priority="401" operator="containsText" text="na">
      <formula>NOT(ISERROR(SEARCH("na",S55)))</formula>
    </cfRule>
  </conditionalFormatting>
  <conditionalFormatting sqref="S55:T59">
    <cfRule type="containsText" dxfId="121" priority="398" operator="containsText" text="na">
      <formula>NOT(ISERROR(SEARCH("na",S55)))</formula>
    </cfRule>
    <cfRule type="cellIs" dxfId="120" priority="399" operator="greaterThan">
      <formula>89</formula>
    </cfRule>
    <cfRule type="containsText" dxfId="119" priority="400" operator="containsText" text="na">
      <formula>NOT(ISERROR(SEARCH("na",S55)))</formula>
    </cfRule>
  </conditionalFormatting>
  <conditionalFormatting sqref="S55:T59">
    <cfRule type="containsText" dxfId="118" priority="385" operator="containsText" text="na">
      <formula>NOT(ISERROR(SEARCH("na",S55)))</formula>
    </cfRule>
    <cfRule type="cellIs" dxfId="117" priority="386" operator="greaterThan">
      <formula>89</formula>
    </cfRule>
    <cfRule type="cellIs" dxfId="116" priority="387" operator="between">
      <formula>70</formula>
      <formula>89</formula>
    </cfRule>
    <cfRule type="cellIs" dxfId="115" priority="388" operator="lessThan">
      <formula>70</formula>
    </cfRule>
    <cfRule type="cellIs" dxfId="114" priority="389" operator="lessThan">
      <formula>70</formula>
    </cfRule>
    <cfRule type="cellIs" dxfId="113" priority="390" operator="greaterThan">
      <formula>80</formula>
    </cfRule>
    <cfRule type="cellIs" dxfId="112" priority="391" operator="between">
      <formula>75</formula>
      <formula>75</formula>
    </cfRule>
    <cfRule type="cellIs" dxfId="111" priority="392" operator="between">
      <formula>70</formula>
      <formula>80</formula>
    </cfRule>
    <cfRule type="cellIs" dxfId="110" priority="393" operator="greaterThan">
      <formula>50</formula>
    </cfRule>
    <cfRule type="cellIs" dxfId="109" priority="394" operator="between">
      <formula>70</formula>
      <formula>80</formula>
    </cfRule>
    <cfRule type="cellIs" dxfId="108" priority="395" operator="greaterThan">
      <formula>80</formula>
    </cfRule>
    <cfRule type="cellIs" dxfId="107" priority="396" operator="greaterThan">
      <formula>69</formula>
    </cfRule>
    <cfRule type="cellIs" dxfId="106" priority="397" operator="lessThan">
      <formula>70</formula>
    </cfRule>
  </conditionalFormatting>
  <conditionalFormatting sqref="S55:T59">
    <cfRule type="containsText" dxfId="105" priority="384" operator="containsText" text="na">
      <formula>NOT(ISERROR(SEARCH("na",S55)))</formula>
    </cfRule>
  </conditionalFormatting>
  <conditionalFormatting sqref="S55:T59">
    <cfRule type="containsText" dxfId="104" priority="381" operator="containsText" text="na">
      <formula>NOT(ISERROR(SEARCH("na",S55)))</formula>
    </cfRule>
    <cfRule type="cellIs" dxfId="103" priority="382" operator="greaterThan">
      <formula>89</formula>
    </cfRule>
    <cfRule type="containsText" dxfId="102" priority="383" operator="containsText" text="na">
      <formula>NOT(ISERROR(SEARCH("na",S55)))</formula>
    </cfRule>
  </conditionalFormatting>
  <conditionalFormatting sqref="S55:T59">
    <cfRule type="containsText" dxfId="101" priority="368" operator="containsText" text="na">
      <formula>NOT(ISERROR(SEARCH("na",S55)))</formula>
    </cfRule>
    <cfRule type="cellIs" dxfId="100" priority="369" operator="greaterThan">
      <formula>89</formula>
    </cfRule>
    <cfRule type="cellIs" dxfId="99" priority="370" operator="between">
      <formula>70</formula>
      <formula>89</formula>
    </cfRule>
    <cfRule type="cellIs" dxfId="98" priority="371" operator="lessThan">
      <formula>70</formula>
    </cfRule>
    <cfRule type="cellIs" dxfId="97" priority="372" operator="lessThan">
      <formula>70</formula>
    </cfRule>
    <cfRule type="cellIs" dxfId="96" priority="373" operator="greaterThan">
      <formula>80</formula>
    </cfRule>
    <cfRule type="cellIs" dxfId="95" priority="374" operator="between">
      <formula>75</formula>
      <formula>75</formula>
    </cfRule>
    <cfRule type="cellIs" dxfId="94" priority="375" operator="between">
      <formula>70</formula>
      <formula>80</formula>
    </cfRule>
    <cfRule type="cellIs" dxfId="93" priority="376" operator="greaterThan">
      <formula>50</formula>
    </cfRule>
    <cfRule type="cellIs" dxfId="92" priority="377" operator="between">
      <formula>70</formula>
      <formula>80</formula>
    </cfRule>
    <cfRule type="cellIs" dxfId="91" priority="378" operator="greaterThan">
      <formula>80</formula>
    </cfRule>
    <cfRule type="cellIs" dxfId="90" priority="379" operator="greaterThan">
      <formula>69</formula>
    </cfRule>
    <cfRule type="cellIs" dxfId="89" priority="380" operator="lessThan">
      <formula>70</formula>
    </cfRule>
  </conditionalFormatting>
  <conditionalFormatting sqref="S55:T59">
    <cfRule type="containsText" dxfId="88" priority="367" operator="containsText" text="na">
      <formula>NOT(ISERROR(SEARCH("na",S55)))</formula>
    </cfRule>
  </conditionalFormatting>
  <conditionalFormatting sqref="S55:T59">
    <cfRule type="containsText" dxfId="87" priority="364" operator="containsText" text="na">
      <formula>NOT(ISERROR(SEARCH("na",S55)))</formula>
    </cfRule>
    <cfRule type="cellIs" dxfId="86" priority="365" operator="greaterThan">
      <formula>89</formula>
    </cfRule>
    <cfRule type="containsText" dxfId="85" priority="366" operator="containsText" text="na">
      <formula>NOT(ISERROR(SEARCH("na",S55)))</formula>
    </cfRule>
  </conditionalFormatting>
  <conditionalFormatting sqref="Y55:Y59">
    <cfRule type="iconSet" priority="361">
      <iconSet>
        <cfvo type="percent" val="0"/>
        <cfvo type="num" val="70"/>
        <cfvo type="num" val="90"/>
      </iconSet>
    </cfRule>
    <cfRule type="iconSet" priority="362">
      <iconSet>
        <cfvo type="percent" val="0"/>
        <cfvo type="percent" val="70"/>
        <cfvo type="percent" val="90"/>
      </iconSet>
    </cfRule>
    <cfRule type="iconSet" priority="363">
      <iconSet iconSet="3TrafficLights2">
        <cfvo type="percent" val="0"/>
        <cfvo type="percent" val="33"/>
        <cfvo type="percent" val="67"/>
      </iconSet>
    </cfRule>
  </conditionalFormatting>
  <conditionalFormatting sqref="W55:X59">
    <cfRule type="containsText" dxfId="84" priority="348" operator="containsText" text="na">
      <formula>NOT(ISERROR(SEARCH("na",W55)))</formula>
    </cfRule>
    <cfRule type="cellIs" dxfId="83" priority="349" operator="greaterThan">
      <formula>89</formula>
    </cfRule>
    <cfRule type="cellIs" dxfId="82" priority="350" operator="between">
      <formula>70</formula>
      <formula>89</formula>
    </cfRule>
    <cfRule type="cellIs" dxfId="81" priority="351" operator="lessThan">
      <formula>70</formula>
    </cfRule>
    <cfRule type="cellIs" dxfId="80" priority="352" operator="lessThan">
      <formula>70</formula>
    </cfRule>
    <cfRule type="cellIs" dxfId="79" priority="353" operator="greaterThan">
      <formula>80</formula>
    </cfRule>
    <cfRule type="cellIs" dxfId="78" priority="354" operator="between">
      <formula>75</formula>
      <formula>75</formula>
    </cfRule>
    <cfRule type="cellIs" dxfId="77" priority="355" operator="between">
      <formula>70</formula>
      <formula>80</formula>
    </cfRule>
    <cfRule type="cellIs" dxfId="76" priority="356" operator="greaterThan">
      <formula>50</formula>
    </cfRule>
    <cfRule type="cellIs" dxfId="75" priority="357" operator="between">
      <formula>70</formula>
      <formula>80</formula>
    </cfRule>
    <cfRule type="cellIs" dxfId="74" priority="358" operator="greaterThan">
      <formula>80</formula>
    </cfRule>
    <cfRule type="cellIs" dxfId="73" priority="359" operator="greaterThan">
      <formula>69</formula>
    </cfRule>
    <cfRule type="cellIs" dxfId="72" priority="360" operator="lessThan">
      <formula>70</formula>
    </cfRule>
  </conditionalFormatting>
  <conditionalFormatting sqref="W55:X59">
    <cfRule type="containsText" dxfId="71" priority="347" operator="containsText" text="na">
      <formula>NOT(ISERROR(SEARCH("na",W55)))</formula>
    </cfRule>
  </conditionalFormatting>
  <conditionalFormatting sqref="W55:X59">
    <cfRule type="containsText" dxfId="70" priority="344" operator="containsText" text="na">
      <formula>NOT(ISERROR(SEARCH("na",W55)))</formula>
    </cfRule>
    <cfRule type="cellIs" dxfId="69" priority="345" operator="greaterThan">
      <formula>89</formula>
    </cfRule>
    <cfRule type="containsText" dxfId="68" priority="346" operator="containsText" text="na">
      <formula>NOT(ISERROR(SEARCH("na",W55)))</formula>
    </cfRule>
  </conditionalFormatting>
  <conditionalFormatting sqref="W55:X59">
    <cfRule type="containsText" dxfId="67" priority="331" operator="containsText" text="na">
      <formula>NOT(ISERROR(SEARCH("na",W55)))</formula>
    </cfRule>
    <cfRule type="cellIs" dxfId="66" priority="332" operator="greaterThan">
      <formula>89</formula>
    </cfRule>
    <cfRule type="cellIs" dxfId="65" priority="333" operator="between">
      <formula>70</formula>
      <formula>89</formula>
    </cfRule>
    <cfRule type="cellIs" dxfId="64" priority="334" operator="lessThan">
      <formula>70</formula>
    </cfRule>
    <cfRule type="cellIs" dxfId="63" priority="335" operator="lessThan">
      <formula>70</formula>
    </cfRule>
    <cfRule type="cellIs" dxfId="62" priority="336" operator="greaterThan">
      <formula>80</formula>
    </cfRule>
    <cfRule type="cellIs" dxfId="61" priority="337" operator="between">
      <formula>75</formula>
      <formula>75</formula>
    </cfRule>
    <cfRule type="cellIs" dxfId="60" priority="338" operator="between">
      <formula>70</formula>
      <formula>80</formula>
    </cfRule>
    <cfRule type="cellIs" dxfId="59" priority="339" operator="greaterThan">
      <formula>50</formula>
    </cfRule>
    <cfRule type="cellIs" dxfId="58" priority="340" operator="between">
      <formula>70</formula>
      <formula>80</formula>
    </cfRule>
    <cfRule type="cellIs" dxfId="57" priority="341" operator="greaterThan">
      <formula>80</formula>
    </cfRule>
    <cfRule type="cellIs" dxfId="56" priority="342" operator="greaterThan">
      <formula>69</formula>
    </cfRule>
    <cfRule type="cellIs" dxfId="55" priority="343" operator="lessThan">
      <formula>70</formula>
    </cfRule>
  </conditionalFormatting>
  <conditionalFormatting sqref="W55:X59">
    <cfRule type="containsText" dxfId="54" priority="330" operator="containsText" text="na">
      <formula>NOT(ISERROR(SEARCH("na",W55)))</formula>
    </cfRule>
  </conditionalFormatting>
  <conditionalFormatting sqref="W55:X59">
    <cfRule type="containsText" dxfId="53" priority="327" operator="containsText" text="na">
      <formula>NOT(ISERROR(SEARCH("na",W55)))</formula>
    </cfRule>
    <cfRule type="cellIs" dxfId="52" priority="328" operator="greaterThan">
      <formula>89</formula>
    </cfRule>
    <cfRule type="containsText" dxfId="51" priority="329" operator="containsText" text="na">
      <formula>NOT(ISERROR(SEARCH("na",W55)))</formula>
    </cfRule>
  </conditionalFormatting>
  <conditionalFormatting sqref="W55:X59">
    <cfRule type="containsText" dxfId="50" priority="314" operator="containsText" text="na">
      <formula>NOT(ISERROR(SEARCH("na",W55)))</formula>
    </cfRule>
    <cfRule type="cellIs" dxfId="49" priority="315" operator="greaterThan">
      <formula>89</formula>
    </cfRule>
    <cfRule type="cellIs" dxfId="48" priority="316" operator="between">
      <formula>70</formula>
      <formula>89</formula>
    </cfRule>
    <cfRule type="cellIs" dxfId="47" priority="317" operator="lessThan">
      <formula>70</formula>
    </cfRule>
    <cfRule type="cellIs" dxfId="46" priority="318" operator="lessThan">
      <formula>70</formula>
    </cfRule>
    <cfRule type="cellIs" dxfId="45" priority="319" operator="greaterThan">
      <formula>80</formula>
    </cfRule>
    <cfRule type="cellIs" dxfId="44" priority="320" operator="between">
      <formula>75</formula>
      <formula>75</formula>
    </cfRule>
    <cfRule type="cellIs" dxfId="43" priority="321" operator="between">
      <formula>70</formula>
      <formula>80</formula>
    </cfRule>
    <cfRule type="cellIs" dxfId="42" priority="322" operator="greaterThan">
      <formula>50</formula>
    </cfRule>
    <cfRule type="cellIs" dxfId="41" priority="323" operator="between">
      <formula>70</formula>
      <formula>80</formula>
    </cfRule>
    <cfRule type="cellIs" dxfId="40" priority="324" operator="greaterThan">
      <formula>80</formula>
    </cfRule>
    <cfRule type="cellIs" dxfId="39" priority="325" operator="greaterThan">
      <formula>69</formula>
    </cfRule>
    <cfRule type="cellIs" dxfId="38" priority="326" operator="lessThan">
      <formula>70</formula>
    </cfRule>
  </conditionalFormatting>
  <conditionalFormatting sqref="W55:X59">
    <cfRule type="containsText" dxfId="37" priority="313" operator="containsText" text="na">
      <formula>NOT(ISERROR(SEARCH("na",W55)))</formula>
    </cfRule>
  </conditionalFormatting>
  <conditionalFormatting sqref="W55:X59">
    <cfRule type="containsText" dxfId="36" priority="310" operator="containsText" text="na">
      <formula>NOT(ISERROR(SEARCH("na",W55)))</formula>
    </cfRule>
    <cfRule type="cellIs" dxfId="35" priority="311" operator="greaterThan">
      <formula>89</formula>
    </cfRule>
    <cfRule type="containsText" dxfId="34" priority="312" operator="containsText" text="na">
      <formula>NOT(ISERROR(SEARCH("na",W55)))</formula>
    </cfRule>
  </conditionalFormatting>
  <conditionalFormatting sqref="W55:X59">
    <cfRule type="containsText" dxfId="33" priority="297" operator="containsText" text="na">
      <formula>NOT(ISERROR(SEARCH("na",W55)))</formula>
    </cfRule>
    <cfRule type="cellIs" dxfId="32" priority="298" operator="greaterThan">
      <formula>89</formula>
    </cfRule>
    <cfRule type="cellIs" dxfId="31" priority="299" operator="between">
      <formula>70</formula>
      <formula>89</formula>
    </cfRule>
    <cfRule type="cellIs" dxfId="30" priority="300" operator="lessThan">
      <formula>70</formula>
    </cfRule>
    <cfRule type="cellIs" dxfId="29" priority="301" operator="lessThan">
      <formula>70</formula>
    </cfRule>
    <cfRule type="cellIs" dxfId="28" priority="302" operator="greaterThan">
      <formula>80</formula>
    </cfRule>
    <cfRule type="cellIs" dxfId="27" priority="303" operator="between">
      <formula>75</formula>
      <formula>75</formula>
    </cfRule>
    <cfRule type="cellIs" dxfId="26" priority="304" operator="between">
      <formula>70</formula>
      <formula>80</formula>
    </cfRule>
    <cfRule type="cellIs" dxfId="25" priority="305" operator="greaterThan">
      <formula>50</formula>
    </cfRule>
    <cfRule type="cellIs" dxfId="24" priority="306" operator="between">
      <formula>70</formula>
      <formula>80</formula>
    </cfRule>
    <cfRule type="cellIs" dxfId="23" priority="307" operator="greaterThan">
      <formula>80</formula>
    </cfRule>
    <cfRule type="cellIs" dxfId="22" priority="308" operator="greaterThan">
      <formula>69</formula>
    </cfRule>
    <cfRule type="cellIs" dxfId="21" priority="309" operator="lessThan">
      <formula>70</formula>
    </cfRule>
  </conditionalFormatting>
  <conditionalFormatting sqref="W55:X59">
    <cfRule type="containsText" dxfId="20" priority="296" operator="containsText" text="na">
      <formula>NOT(ISERROR(SEARCH("na",W55)))</formula>
    </cfRule>
  </conditionalFormatting>
  <conditionalFormatting sqref="W55:X59">
    <cfRule type="containsText" dxfId="19" priority="293" operator="containsText" text="na">
      <formula>NOT(ISERROR(SEARCH("na",W55)))</formula>
    </cfRule>
    <cfRule type="cellIs" dxfId="18" priority="294" operator="greaterThan">
      <formula>89</formula>
    </cfRule>
    <cfRule type="containsText" dxfId="17" priority="295" operator="containsText" text="na">
      <formula>NOT(ISERROR(SEARCH("na",W55)))</formula>
    </cfRule>
  </conditionalFormatting>
  <conditionalFormatting sqref="W55:X59">
    <cfRule type="containsText" dxfId="16" priority="280" operator="containsText" text="na">
      <formula>NOT(ISERROR(SEARCH("na",W55)))</formula>
    </cfRule>
    <cfRule type="cellIs" dxfId="15" priority="281" operator="greaterThan">
      <formula>89</formula>
    </cfRule>
    <cfRule type="cellIs" dxfId="14" priority="282" operator="between">
      <formula>70</formula>
      <formula>89</formula>
    </cfRule>
    <cfRule type="cellIs" dxfId="13" priority="283" operator="lessThan">
      <formula>70</formula>
    </cfRule>
    <cfRule type="cellIs" dxfId="12" priority="284" operator="lessThan">
      <formula>70</formula>
    </cfRule>
    <cfRule type="cellIs" dxfId="11" priority="285" operator="greaterThan">
      <formula>80</formula>
    </cfRule>
    <cfRule type="cellIs" dxfId="10" priority="286" operator="between">
      <formula>75</formula>
      <formula>75</formula>
    </cfRule>
    <cfRule type="cellIs" dxfId="9" priority="287" operator="between">
      <formula>70</formula>
      <formula>80</formula>
    </cfRule>
    <cfRule type="cellIs" dxfId="8" priority="288" operator="greaterThan">
      <formula>50</formula>
    </cfRule>
    <cfRule type="cellIs" dxfId="7" priority="289" operator="between">
      <formula>70</formula>
      <formula>80</formula>
    </cfRule>
    <cfRule type="cellIs" dxfId="6" priority="290" operator="greaterThan">
      <formula>80</formula>
    </cfRule>
    <cfRule type="cellIs" dxfId="5" priority="291" operator="greaterThan">
      <formula>69</formula>
    </cfRule>
    <cfRule type="cellIs" dxfId="4" priority="292" operator="lessThan">
      <formula>70</formula>
    </cfRule>
  </conditionalFormatting>
  <conditionalFormatting sqref="W55:X59">
    <cfRule type="containsText" dxfId="3" priority="279" operator="containsText" text="na">
      <formula>NOT(ISERROR(SEARCH("na",W55)))</formula>
    </cfRule>
  </conditionalFormatting>
  <conditionalFormatting sqref="W55:X59">
    <cfRule type="containsText" dxfId="2" priority="276" operator="containsText" text="na">
      <formula>NOT(ISERROR(SEARCH("na",W55)))</formula>
    </cfRule>
    <cfRule type="cellIs" dxfId="1" priority="277" operator="greaterThan">
      <formula>89</formula>
    </cfRule>
    <cfRule type="containsText" dxfId="0" priority="278" operator="containsText" text="na">
      <formula>NOT(ISERROR(SEARCH("na",W55)))</formula>
    </cfRule>
  </conditionalFormatting>
  <conditionalFormatting sqref="Y60:Y64">
    <cfRule type="iconSet" priority="1000">
      <iconSet>
        <cfvo type="percent" val="0"/>
        <cfvo type="num" val="70"/>
        <cfvo type="num" val="90"/>
      </iconSet>
    </cfRule>
    <cfRule type="iconSet" priority="1001">
      <iconSet>
        <cfvo type="percent" val="0"/>
        <cfvo type="percent" val="70"/>
        <cfvo type="percent" val="90"/>
      </iconSet>
    </cfRule>
    <cfRule type="iconSet" priority="1002">
      <iconSet iconSet="3TrafficLights2">
        <cfvo type="percent" val="0"/>
        <cfvo type="percent" val="33"/>
        <cfvo type="percent" val="67"/>
      </iconSet>
    </cfRule>
  </conditionalFormatting>
  <pageMargins left="0.70866141732283472" right="0.70866141732283472" top="0.74803149606299213" bottom="0.74803149606299213" header="0.31496062992125984" footer="0.31496062992125984"/>
  <pageSetup paperSize="5"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workbookViewId="0">
      <selection sqref="A1:XFD1048576"/>
    </sheetView>
  </sheetViews>
  <sheetFormatPr baseColWidth="10" defaultRowHeight="15" x14ac:dyDescent="0.25"/>
  <cols>
    <col min="1" max="1" width="21" bestFit="1" customWidth="1"/>
  </cols>
  <sheetData>
    <row r="1" spans="1:8" ht="15.75" thickBot="1" x14ac:dyDescent="0.3"/>
    <row r="2" spans="1:8" ht="15" customHeight="1" x14ac:dyDescent="0.25">
      <c r="A2" s="81" t="s">
        <v>155</v>
      </c>
      <c r="B2" s="82"/>
      <c r="C2" s="55"/>
      <c r="D2" s="46"/>
      <c r="H2" s="47"/>
    </row>
    <row r="3" spans="1:8" x14ac:dyDescent="0.25">
      <c r="A3" s="48" t="s">
        <v>153</v>
      </c>
      <c r="B3" s="49">
        <f>SUM('Avance fisico PDD'!Y7:Y64)/100</f>
        <v>16.840277777777775</v>
      </c>
      <c r="C3" s="77">
        <f>64-6</f>
        <v>58</v>
      </c>
      <c r="D3" s="50"/>
      <c r="H3" s="50"/>
    </row>
    <row r="4" spans="1:8" ht="15.75" thickBot="1" x14ac:dyDescent="0.3">
      <c r="A4" s="51" t="s">
        <v>154</v>
      </c>
      <c r="B4" s="52">
        <f>+C3-B3</f>
        <v>41.159722222222229</v>
      </c>
      <c r="C4" s="78"/>
      <c r="D4" s="50"/>
      <c r="H4" s="50"/>
    </row>
    <row r="5" spans="1:8" ht="15.75" thickBot="1" x14ac:dyDescent="0.3"/>
    <row r="6" spans="1:8" ht="15" customHeight="1" x14ac:dyDescent="0.25">
      <c r="A6" s="79" t="s">
        <v>156</v>
      </c>
      <c r="B6" s="80"/>
      <c r="C6" s="54"/>
    </row>
    <row r="7" spans="1:8" x14ac:dyDescent="0.25">
      <c r="A7" s="48" t="s">
        <v>153</v>
      </c>
      <c r="B7" s="49">
        <f>SUM('Avance fisico PDD'!J7:J64)/100</f>
        <v>14.416666666666668</v>
      </c>
      <c r="C7" s="77">
        <f>SUM('Avance fisico PDD'!I7:I64)</f>
        <v>20</v>
      </c>
    </row>
    <row r="8" spans="1:8" ht="15.75" thickBot="1" x14ac:dyDescent="0.3">
      <c r="A8" s="51" t="s">
        <v>154</v>
      </c>
      <c r="B8" s="52">
        <f>+C7-B7</f>
        <v>5.5833333333333321</v>
      </c>
      <c r="C8" s="78"/>
    </row>
    <row r="9" spans="1:8" ht="15.75" thickBot="1" x14ac:dyDescent="0.3"/>
    <row r="10" spans="1:8" ht="15" customHeight="1" x14ac:dyDescent="0.25">
      <c r="A10" s="79" t="s">
        <v>157</v>
      </c>
      <c r="B10" s="80"/>
      <c r="C10" s="54"/>
    </row>
    <row r="11" spans="1:8" x14ac:dyDescent="0.25">
      <c r="A11" s="48" t="s">
        <v>153</v>
      </c>
      <c r="B11" s="49">
        <f>SUM('Avance fisico PDD'!O7:O64)/100</f>
        <v>22</v>
      </c>
      <c r="C11" s="77">
        <f>SUM('Avance fisico PDD'!N7:N64)</f>
        <v>46</v>
      </c>
    </row>
    <row r="12" spans="1:8" ht="15.75" thickBot="1" x14ac:dyDescent="0.3">
      <c r="A12" s="51" t="s">
        <v>154</v>
      </c>
      <c r="B12" s="52">
        <f>+C11-B11</f>
        <v>24</v>
      </c>
      <c r="C12" s="78"/>
    </row>
  </sheetData>
  <mergeCells count="6">
    <mergeCell ref="C3:C4"/>
    <mergeCell ref="C7:C8"/>
    <mergeCell ref="C11:C12"/>
    <mergeCell ref="A6:B6"/>
    <mergeCell ref="A2:B2"/>
    <mergeCell ref="A10:B1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RowColHeaders="0" zoomScale="105" zoomScaleNormal="105" workbookViewId="0">
      <selection activeCell="O38" sqref="O38"/>
    </sheetView>
  </sheetViews>
  <sheetFormatPr baseColWidth="10" defaultRowHeight="15" x14ac:dyDescent="0.25"/>
  <cols>
    <col min="1" max="16384" width="11.42578125" style="53"/>
  </cols>
  <sheetData/>
  <sheetProtection password="C789" sheet="1" objects="1" scenarios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Avance fisico PDD</vt:lpstr>
      <vt:lpstr>Hoja1</vt:lpstr>
      <vt:lpstr>Hoja2</vt:lpstr>
      <vt:lpstr>'Avance fisico PDD'!Títulos_a_imprimir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GIGLIOLA CORPUS</cp:lastModifiedBy>
  <cp:lastPrinted>2013-12-13T22:42:36Z</cp:lastPrinted>
  <dcterms:created xsi:type="dcterms:W3CDTF">2012-02-10T14:33:52Z</dcterms:created>
  <dcterms:modified xsi:type="dcterms:W3CDTF">2014-01-31T22:04:24Z</dcterms:modified>
</cp:coreProperties>
</file>