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10" windowWidth="12240" windowHeight="8355"/>
  </bookViews>
  <sheets>
    <sheet name="Avance fisico PDD" sheetId="10" r:id="rId1"/>
    <sheet name="Hoja1" sheetId="11" state="hidden" r:id="rId2"/>
    <sheet name="Hoja3" sheetId="13" r:id="rId3"/>
  </sheets>
  <calcPr calcId="145621"/>
</workbook>
</file>

<file path=xl/calcChain.xml><?xml version="1.0" encoding="utf-8"?>
<calcChain xmlns="http://schemas.openxmlformats.org/spreadsheetml/2006/main">
  <c r="B7" i="11" l="1"/>
  <c r="C7" i="11"/>
  <c r="C3" i="11"/>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6" i="10"/>
  <c r="N47" i="10"/>
  <c r="N48" i="10"/>
  <c r="N49" i="10"/>
  <c r="N50" i="10"/>
  <c r="N51" i="10"/>
  <c r="N52" i="10"/>
  <c r="N53" i="10"/>
  <c r="N54" i="10"/>
  <c r="N55" i="10"/>
  <c r="N56" i="10"/>
  <c r="N57" i="10"/>
  <c r="N58" i="10"/>
  <c r="N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7" i="10"/>
  <c r="B8" i="11" l="1"/>
  <c r="Z58" i="10" l="1"/>
  <c r="Y58" i="10" s="1"/>
  <c r="X58" i="10"/>
  <c r="W58" i="10" s="1"/>
  <c r="T58" i="10"/>
  <c r="S58" i="10" s="1"/>
  <c r="P58" i="10"/>
  <c r="O58" i="10" s="1"/>
  <c r="K58" i="10"/>
  <c r="J58" i="10" s="1"/>
  <c r="Z57" i="10" l="1"/>
  <c r="Y57" i="10" s="1"/>
  <c r="X57" i="10"/>
  <c r="W57" i="10" s="1"/>
  <c r="T57" i="10"/>
  <c r="S57" i="10" s="1"/>
  <c r="P57" i="10"/>
  <c r="O57" i="10" s="1"/>
  <c r="K57" i="10"/>
  <c r="J57" i="10" s="1"/>
  <c r="Z56" i="10"/>
  <c r="Y56" i="10" s="1"/>
  <c r="X56" i="10"/>
  <c r="W56" i="10" s="1"/>
  <c r="T56" i="10"/>
  <c r="S56" i="10" s="1"/>
  <c r="P56" i="10"/>
  <c r="O56" i="10" s="1"/>
  <c r="K56" i="10"/>
  <c r="J56" i="10" s="1"/>
  <c r="Z55" i="10"/>
  <c r="Y55" i="10" s="1"/>
  <c r="X55" i="10"/>
  <c r="W55" i="10" s="1"/>
  <c r="T55" i="10"/>
  <c r="S55" i="10" s="1"/>
  <c r="P55" i="10"/>
  <c r="O55" i="10" s="1"/>
  <c r="K55" i="10"/>
  <c r="J55" i="10" s="1"/>
  <c r="Z54" i="10"/>
  <c r="Y54" i="10" s="1"/>
  <c r="X54" i="10"/>
  <c r="W54" i="10" s="1"/>
  <c r="T54" i="10"/>
  <c r="S54" i="10" s="1"/>
  <c r="P54" i="10"/>
  <c r="O54" i="10" s="1"/>
  <c r="K54" i="10"/>
  <c r="J54" i="10" s="1"/>
  <c r="Z53" i="10" l="1"/>
  <c r="Y53" i="10" s="1"/>
  <c r="X53" i="10"/>
  <c r="W53" i="10" s="1"/>
  <c r="T53" i="10"/>
  <c r="S53" i="10" s="1"/>
  <c r="P53" i="10"/>
  <c r="O53" i="10" s="1"/>
  <c r="K53" i="10"/>
  <c r="J53" i="10" s="1"/>
  <c r="Z27" i="10" l="1"/>
  <c r="Z44" i="10"/>
  <c r="Z38" i="10"/>
  <c r="Z30" i="10" l="1"/>
  <c r="Y30" i="10" s="1"/>
  <c r="Z29" i="10"/>
  <c r="Y29" i="10" s="1"/>
  <c r="Y27" i="10"/>
  <c r="Z26" i="10"/>
  <c r="Y26" i="10" s="1"/>
  <c r="Z25" i="10"/>
  <c r="Y25" i="10" s="1"/>
  <c r="Z17" i="10"/>
  <c r="Y17" i="10" s="1"/>
  <c r="Z16" i="10"/>
  <c r="Y16" i="10" s="1"/>
  <c r="Z14" i="10"/>
  <c r="Z13" i="10"/>
  <c r="Y13" i="10" s="1"/>
  <c r="Z10" i="10"/>
  <c r="Z8" i="10"/>
  <c r="Y8" i="10" s="1"/>
  <c r="Z9" i="10"/>
  <c r="Y9" i="10" s="1"/>
  <c r="Y10" i="10"/>
  <c r="Z11" i="10"/>
  <c r="Y11" i="10" s="1"/>
  <c r="Z12" i="10"/>
  <c r="Y12" i="10" s="1"/>
  <c r="Y14" i="10"/>
  <c r="Z15" i="10"/>
  <c r="Y15" i="10" s="1"/>
  <c r="Z18" i="10"/>
  <c r="Y18" i="10" s="1"/>
  <c r="Z19" i="10"/>
  <c r="Y19" i="10" s="1"/>
  <c r="Z20" i="10"/>
  <c r="Y20" i="10" s="1"/>
  <c r="Z21" i="10"/>
  <c r="Y21" i="10" s="1"/>
  <c r="Z22" i="10"/>
  <c r="Y22" i="10" s="1"/>
  <c r="Z23" i="10"/>
  <c r="Y23" i="10" s="1"/>
  <c r="Z24" i="10"/>
  <c r="Y24" i="10" s="1"/>
  <c r="Z28" i="10"/>
  <c r="Y28" i="10" s="1"/>
  <c r="Z31" i="10"/>
  <c r="Y31" i="10" s="1"/>
  <c r="Z32" i="10"/>
  <c r="Y32" i="10" s="1"/>
  <c r="Z33" i="10"/>
  <c r="Y33" i="10" s="1"/>
  <c r="Z34" i="10"/>
  <c r="Y34" i="10" s="1"/>
  <c r="Z35" i="10"/>
  <c r="Y35" i="10" s="1"/>
  <c r="Z36" i="10"/>
  <c r="Y36" i="10" s="1"/>
  <c r="Z37" i="10"/>
  <c r="Y37" i="10" s="1"/>
  <c r="Y38" i="10"/>
  <c r="Z39" i="10"/>
  <c r="Y39" i="10" s="1"/>
  <c r="Z40" i="10"/>
  <c r="Y40" i="10" s="1"/>
  <c r="Z41" i="10"/>
  <c r="Y41" i="10" s="1"/>
  <c r="Z42" i="10"/>
  <c r="Y42" i="10" s="1"/>
  <c r="Z43" i="10"/>
  <c r="Y43" i="10" s="1"/>
  <c r="Y44" i="10"/>
  <c r="Z45" i="10"/>
  <c r="Y45" i="10" s="1"/>
  <c r="B3" i="11" s="1"/>
  <c r="B4" i="11" s="1"/>
  <c r="Z46" i="10"/>
  <c r="Y46" i="10" s="1"/>
  <c r="Z47" i="10"/>
  <c r="Y47" i="10" s="1"/>
  <c r="Z48" i="10"/>
  <c r="Y48" i="10" s="1"/>
  <c r="Z49" i="10"/>
  <c r="Y49" i="10" s="1"/>
  <c r="Z50" i="10"/>
  <c r="Y50" i="10" s="1"/>
  <c r="Z51" i="10"/>
  <c r="Y51" i="10" s="1"/>
  <c r="Z52" i="10"/>
  <c r="Y52" i="10" s="1"/>
  <c r="X8" i="10"/>
  <c r="W8" i="10" s="1"/>
  <c r="X9" i="10"/>
  <c r="W9" i="10" s="1"/>
  <c r="X10" i="10"/>
  <c r="W10" i="10" s="1"/>
  <c r="X11" i="10"/>
  <c r="W11" i="10" s="1"/>
  <c r="X12" i="10"/>
  <c r="W12" i="10" s="1"/>
  <c r="X13" i="10"/>
  <c r="W13" i="10" s="1"/>
  <c r="X14" i="10"/>
  <c r="W14" i="10" s="1"/>
  <c r="X15" i="10"/>
  <c r="W15" i="10" s="1"/>
  <c r="X16" i="10"/>
  <c r="W16" i="10" s="1"/>
  <c r="X17" i="10"/>
  <c r="W17" i="10" s="1"/>
  <c r="X18" i="10"/>
  <c r="W18" i="10" s="1"/>
  <c r="X19" i="10"/>
  <c r="W19" i="10" s="1"/>
  <c r="X20" i="10"/>
  <c r="W20" i="10" s="1"/>
  <c r="X21" i="10"/>
  <c r="W21" i="10" s="1"/>
  <c r="X22" i="10"/>
  <c r="W22" i="10" s="1"/>
  <c r="X23" i="10"/>
  <c r="W23" i="10" s="1"/>
  <c r="X24" i="10"/>
  <c r="W24" i="10" s="1"/>
  <c r="X25" i="10"/>
  <c r="W25" i="10" s="1"/>
  <c r="X26" i="10"/>
  <c r="W26" i="10" s="1"/>
  <c r="X27" i="10"/>
  <c r="W27" i="10" s="1"/>
  <c r="X28" i="10"/>
  <c r="W28" i="10" s="1"/>
  <c r="X29" i="10"/>
  <c r="W29" i="10" s="1"/>
  <c r="X30" i="10"/>
  <c r="W30" i="10" s="1"/>
  <c r="X31" i="10"/>
  <c r="W31" i="10" s="1"/>
  <c r="X32" i="10"/>
  <c r="W32" i="10" s="1"/>
  <c r="X33" i="10"/>
  <c r="W33" i="10" s="1"/>
  <c r="X34" i="10"/>
  <c r="W34" i="10" s="1"/>
  <c r="X35" i="10"/>
  <c r="W35" i="10" s="1"/>
  <c r="X36" i="10"/>
  <c r="W36" i="10" s="1"/>
  <c r="X37" i="10"/>
  <c r="W37" i="10" s="1"/>
  <c r="X38" i="10"/>
  <c r="W38" i="10" s="1"/>
  <c r="X39" i="10"/>
  <c r="W39" i="10" s="1"/>
  <c r="X40" i="10"/>
  <c r="W40" i="10" s="1"/>
  <c r="X41" i="10"/>
  <c r="W41" i="10" s="1"/>
  <c r="X42" i="10"/>
  <c r="W42" i="10" s="1"/>
  <c r="X43" i="10"/>
  <c r="W43" i="10" s="1"/>
  <c r="X44" i="10"/>
  <c r="W44" i="10" s="1"/>
  <c r="X45" i="10"/>
  <c r="W45" i="10" s="1"/>
  <c r="X46" i="10"/>
  <c r="W46" i="10" s="1"/>
  <c r="X47" i="10"/>
  <c r="W47" i="10" s="1"/>
  <c r="X48" i="10"/>
  <c r="W48" i="10" s="1"/>
  <c r="X49" i="10"/>
  <c r="W49" i="10" s="1"/>
  <c r="X50" i="10"/>
  <c r="W50" i="10" s="1"/>
  <c r="X51" i="10"/>
  <c r="W51" i="10" s="1"/>
  <c r="X52" i="10"/>
  <c r="W52" i="10" s="1"/>
  <c r="S8" i="10"/>
  <c r="T8" i="10"/>
  <c r="T9" i="10"/>
  <c r="S9" i="10" s="1"/>
  <c r="T10" i="10"/>
  <c r="S10" i="10" s="1"/>
  <c r="T11" i="10"/>
  <c r="S11" i="10" s="1"/>
  <c r="S12" i="10"/>
  <c r="T12" i="10"/>
  <c r="T13" i="10"/>
  <c r="S13" i="10" s="1"/>
  <c r="S14" i="10"/>
  <c r="T14" i="10"/>
  <c r="T15" i="10"/>
  <c r="S15" i="10" s="1"/>
  <c r="S16" i="10"/>
  <c r="T16" i="10"/>
  <c r="T17" i="10"/>
  <c r="S17" i="10" s="1"/>
  <c r="T18" i="10"/>
  <c r="S18" i="10" s="1"/>
  <c r="T19" i="10"/>
  <c r="S19" i="10" s="1"/>
  <c r="T20" i="10"/>
  <c r="S20" i="10" s="1"/>
  <c r="T21" i="10"/>
  <c r="S21" i="10" s="1"/>
  <c r="S22" i="10"/>
  <c r="T22" i="10"/>
  <c r="T23" i="10"/>
  <c r="S23" i="10" s="1"/>
  <c r="S24" i="10"/>
  <c r="T24" i="10"/>
  <c r="T25" i="10"/>
  <c r="S25" i="10" s="1"/>
  <c r="T26" i="10"/>
  <c r="S26" i="10" s="1"/>
  <c r="T27" i="10"/>
  <c r="S27" i="10" s="1"/>
  <c r="S28" i="10"/>
  <c r="T28" i="10"/>
  <c r="T29" i="10"/>
  <c r="S29" i="10" s="1"/>
  <c r="S30" i="10"/>
  <c r="T30" i="10"/>
  <c r="T31" i="10"/>
  <c r="S31" i="10" s="1"/>
  <c r="S32" i="10"/>
  <c r="T32" i="10"/>
  <c r="T33" i="10"/>
  <c r="S33" i="10" s="1"/>
  <c r="S34" i="10"/>
  <c r="T34" i="10"/>
  <c r="T35" i="10"/>
  <c r="S35" i="10" s="1"/>
  <c r="S36" i="10"/>
  <c r="T36" i="10"/>
  <c r="T37" i="10"/>
  <c r="S37" i="10" s="1"/>
  <c r="S38" i="10"/>
  <c r="T38" i="10"/>
  <c r="T39" i="10"/>
  <c r="S39" i="10" s="1"/>
  <c r="T40" i="10"/>
  <c r="S40" i="10" s="1"/>
  <c r="T41" i="10"/>
  <c r="S41" i="10" s="1"/>
  <c r="S42" i="10"/>
  <c r="T42" i="10"/>
  <c r="T43" i="10"/>
  <c r="S43" i="10" s="1"/>
  <c r="T44" i="10"/>
  <c r="S44" i="10" s="1"/>
  <c r="T45" i="10"/>
  <c r="S45" i="10" s="1"/>
  <c r="T46" i="10"/>
  <c r="S46" i="10" s="1"/>
  <c r="T47" i="10"/>
  <c r="S47" i="10" s="1"/>
  <c r="S48" i="10"/>
  <c r="T48" i="10"/>
  <c r="T49" i="10"/>
  <c r="S49" i="10" s="1"/>
  <c r="T50" i="10"/>
  <c r="S50" i="10" s="1"/>
  <c r="T51" i="10"/>
  <c r="S51" i="10" s="1"/>
  <c r="T52" i="10"/>
  <c r="S52" i="10" s="1"/>
  <c r="P8" i="10"/>
  <c r="O8" i="10" s="1"/>
  <c r="P9" i="10"/>
  <c r="O9" i="10" s="1"/>
  <c r="P10" i="10"/>
  <c r="O10" i="10" s="1"/>
  <c r="P11" i="10"/>
  <c r="O11" i="10" s="1"/>
  <c r="P12" i="10"/>
  <c r="O12" i="10" s="1"/>
  <c r="P13" i="10"/>
  <c r="O13" i="10" s="1"/>
  <c r="P14" i="10"/>
  <c r="O14" i="10" s="1"/>
  <c r="P15" i="10"/>
  <c r="O15" i="10" s="1"/>
  <c r="P16" i="10"/>
  <c r="O16" i="10" s="1"/>
  <c r="P17" i="10"/>
  <c r="O17" i="10" s="1"/>
  <c r="P18" i="10"/>
  <c r="O18" i="10" s="1"/>
  <c r="P19" i="10"/>
  <c r="O19" i="10" s="1"/>
  <c r="P20" i="10"/>
  <c r="O20" i="10" s="1"/>
  <c r="P21" i="10"/>
  <c r="O21" i="10" s="1"/>
  <c r="P22" i="10"/>
  <c r="O22" i="10" s="1"/>
  <c r="P23" i="10"/>
  <c r="O23" i="10" s="1"/>
  <c r="P24" i="10"/>
  <c r="O24" i="10" s="1"/>
  <c r="P25" i="10"/>
  <c r="O25" i="10" s="1"/>
  <c r="P26" i="10"/>
  <c r="O26" i="10" s="1"/>
  <c r="P27" i="10"/>
  <c r="O27" i="10" s="1"/>
  <c r="O28" i="10"/>
  <c r="P28" i="10"/>
  <c r="P29" i="10"/>
  <c r="O29" i="10" s="1"/>
  <c r="P30" i="10"/>
  <c r="O30" i="10" s="1"/>
  <c r="P31" i="10"/>
  <c r="O31" i="10" s="1"/>
  <c r="O32" i="10"/>
  <c r="P32" i="10"/>
  <c r="P33" i="10"/>
  <c r="O33" i="10" s="1"/>
  <c r="P34" i="10"/>
  <c r="O34" i="10" s="1"/>
  <c r="P35" i="10"/>
  <c r="O35" i="10" s="1"/>
  <c r="O36" i="10"/>
  <c r="P36" i="10"/>
  <c r="P37" i="10"/>
  <c r="O37" i="10" s="1"/>
  <c r="P38" i="10"/>
  <c r="O38" i="10" s="1"/>
  <c r="P39" i="10"/>
  <c r="O39" i="10" s="1"/>
  <c r="P40" i="10"/>
  <c r="O40" i="10" s="1"/>
  <c r="P41" i="10"/>
  <c r="O41" i="10" s="1"/>
  <c r="O42" i="10"/>
  <c r="P42" i="10"/>
  <c r="P43" i="10"/>
  <c r="O43" i="10" s="1"/>
  <c r="P44" i="10"/>
  <c r="O44" i="10" s="1"/>
  <c r="P45" i="10"/>
  <c r="O45" i="10" s="1"/>
  <c r="P46" i="10"/>
  <c r="O46" i="10" s="1"/>
  <c r="P47" i="10"/>
  <c r="O47" i="10" s="1"/>
  <c r="P48" i="10"/>
  <c r="O48" i="10" s="1"/>
  <c r="P49" i="10"/>
  <c r="O49" i="10" s="1"/>
  <c r="P50" i="10"/>
  <c r="O50" i="10" s="1"/>
  <c r="P51" i="10"/>
  <c r="O51" i="10" s="1"/>
  <c r="P52" i="10"/>
  <c r="O52" i="10" s="1"/>
  <c r="J8" i="10"/>
  <c r="K8" i="10"/>
  <c r="K9" i="10"/>
  <c r="J9" i="10" s="1"/>
  <c r="J10" i="10"/>
  <c r="K10" i="10"/>
  <c r="K11" i="10"/>
  <c r="J11" i="10" s="1"/>
  <c r="J12" i="10"/>
  <c r="K12" i="10"/>
  <c r="K13" i="10"/>
  <c r="J13" i="10" s="1"/>
  <c r="J14" i="10"/>
  <c r="K14" i="10"/>
  <c r="K15" i="10"/>
  <c r="J15" i="10" s="1"/>
  <c r="K16" i="10"/>
  <c r="J16" i="10" s="1"/>
  <c r="K17" i="10"/>
  <c r="J17" i="10" s="1"/>
  <c r="J18" i="10"/>
  <c r="K18" i="10"/>
  <c r="K19" i="10"/>
  <c r="J19" i="10" s="1"/>
  <c r="J20" i="10"/>
  <c r="K20" i="10"/>
  <c r="K21" i="10"/>
  <c r="J21" i="10" s="1"/>
  <c r="J22" i="10"/>
  <c r="K22" i="10"/>
  <c r="K23" i="10"/>
  <c r="J23" i="10" s="1"/>
  <c r="J24" i="10"/>
  <c r="K24" i="10"/>
  <c r="K25" i="10"/>
  <c r="J25" i="10" s="1"/>
  <c r="K26" i="10"/>
  <c r="J26" i="10" s="1"/>
  <c r="K27" i="10"/>
  <c r="J27" i="10" s="1"/>
  <c r="J28" i="10"/>
  <c r="K28" i="10"/>
  <c r="K29" i="10"/>
  <c r="J29" i="10" s="1"/>
  <c r="J30" i="10"/>
  <c r="K30" i="10"/>
  <c r="K31" i="10"/>
  <c r="J31" i="10" s="1"/>
  <c r="J32" i="10"/>
  <c r="K32" i="10"/>
  <c r="K33" i="10"/>
  <c r="J33" i="10" s="1"/>
  <c r="J34" i="10"/>
  <c r="K34" i="10"/>
  <c r="K35" i="10"/>
  <c r="J35" i="10" s="1"/>
  <c r="J36" i="10"/>
  <c r="K36" i="10"/>
  <c r="K37" i="10"/>
  <c r="J37" i="10" s="1"/>
  <c r="K38" i="10"/>
  <c r="J38" i="10" s="1"/>
  <c r="K39" i="10"/>
  <c r="J39" i="10" s="1"/>
  <c r="J40" i="10"/>
  <c r="K40" i="10"/>
  <c r="K41" i="10"/>
  <c r="J41" i="10" s="1"/>
  <c r="J42" i="10"/>
  <c r="K42" i="10"/>
  <c r="K43" i="10"/>
  <c r="J43" i="10" s="1"/>
  <c r="K44" i="10"/>
  <c r="J44" i="10" s="1"/>
  <c r="K45" i="10"/>
  <c r="J45" i="10" s="1"/>
  <c r="K46" i="10"/>
  <c r="J46" i="10" s="1"/>
  <c r="K47" i="10"/>
  <c r="J47" i="10" s="1"/>
  <c r="J48" i="10"/>
  <c r="K48" i="10"/>
  <c r="K49" i="10"/>
  <c r="J49" i="10" s="1"/>
  <c r="K50" i="10"/>
  <c r="J50" i="10" s="1"/>
  <c r="K51" i="10"/>
  <c r="J51" i="10" s="1"/>
  <c r="K52" i="10"/>
  <c r="J52" i="10" s="1"/>
  <c r="Z7" i="10"/>
  <c r="Y7" i="10" s="1"/>
  <c r="X7" i="10"/>
  <c r="W7" i="10" s="1"/>
  <c r="T7" i="10"/>
  <c r="S7" i="10" s="1"/>
  <c r="P7" i="10"/>
  <c r="O7" i="10" s="1"/>
  <c r="K7" i="10"/>
  <c r="J7" i="10" s="1"/>
  <c r="N45" i="10" l="1"/>
  <c r="C11" i="11" s="1"/>
  <c r="B11" i="11"/>
  <c r="B12" i="11" l="1"/>
</calcChain>
</file>

<file path=xl/sharedStrings.xml><?xml version="1.0" encoding="utf-8"?>
<sst xmlns="http://schemas.openxmlformats.org/spreadsheetml/2006/main" count="208" uniqueCount="156">
  <si>
    <t>Meta</t>
  </si>
  <si>
    <t>Avance físico de la Meta anual</t>
  </si>
  <si>
    <t>Avance físico de la Meta del cuatrienio</t>
  </si>
  <si>
    <t>DEFINICIÓN
→</t>
  </si>
  <si>
    <t>indicador</t>
  </si>
  <si>
    <t>Meta Cuatrenio</t>
  </si>
  <si>
    <t>P</t>
  </si>
  <si>
    <t>E</t>
  </si>
  <si>
    <t>TABLERO DE CONTROL</t>
  </si>
  <si>
    <t xml:space="preserve">Programa </t>
  </si>
  <si>
    <t>Subprograma</t>
  </si>
  <si>
    <t>a</t>
  </si>
  <si>
    <t>Número de proyectos implementados</t>
  </si>
  <si>
    <t>Número de estudios realizados</t>
  </si>
  <si>
    <t>NIÑAS Y NIÑOS CRECEN MAS FELICES (de cero a siempre)</t>
  </si>
  <si>
    <t>Implementación de  Centros de Desarrollo Infantil Integral en el Departamento</t>
  </si>
  <si>
    <t>A 2015 Haber implementado un Centro de Atención Integral para la primera infancia</t>
  </si>
  <si>
    <t>A 2015 Haber implementado seis (6) escuelas de padres y madres debidamente organizados</t>
  </si>
  <si>
    <t>Fortalecimiento del desarrollo integral de los niños y niñas desde la lúdica y el juego.</t>
  </si>
  <si>
    <t>A 2015 Haber implemetado procesos educativos en la Ludoteca con participación de 500 niños y niñas</t>
  </si>
  <si>
    <t>A 2015 Haber  mantenido la dotación de la ludoteca en el 100% para atender en jornada simultanea hasta 100 niños, con juegos para el desarrollo de las actividades educativas.</t>
  </si>
  <si>
    <t>Número de Centros de Atención Integral implementados</t>
  </si>
  <si>
    <t>Número de escuelas de padres y madres organizadas e implementadas</t>
  </si>
  <si>
    <t>Número de Niños y niñas participando en procesos educativos de la ludoteca</t>
  </si>
  <si>
    <t>Porcentaje de dotación de la Ludoteca para atención simultanea de niños y niñas</t>
  </si>
  <si>
    <t>LA EDUCACION NOS DEBE CUBRIR A TODOS</t>
  </si>
  <si>
    <t>Alimentación Escolar</t>
  </si>
  <si>
    <t xml:space="preserve">A 2015 Haber incrementado a 2.480 (5% anual) el número de niñas, niños y adolecentes atendidos con alimentación escolar. </t>
  </si>
  <si>
    <t>Transporte Escolar</t>
  </si>
  <si>
    <t xml:space="preserve">A 2015 Haber aumentado a 1.054 (15% anual a partir de 2013) el número de niñas, niños y adolecentes atendidos con transporte escolar. </t>
  </si>
  <si>
    <t xml:space="preserve">Gratuidad Educativa </t>
  </si>
  <si>
    <t>A 2015 haber fortalecido al 100% de las instituciones educativas oficiales</t>
  </si>
  <si>
    <t>Servicios públicos</t>
  </si>
  <si>
    <t>A 2015 haber apoyado al 100% de instituciones educativas oficiales en el pago de los servicios públicos</t>
  </si>
  <si>
    <t>Dotación de Materiales y Equipos</t>
  </si>
  <si>
    <t>A 2015 Haber dotado seis (6) instituciones educativas oficiales  con materiales y equipos de laboratorios de química y física</t>
  </si>
  <si>
    <t>A 2015 Haber incrementado y/o mantenido la dotación de siete (7) instituciones educativas oficiales  con  materiales didácticos.</t>
  </si>
  <si>
    <t>A 2015 Haber incrementado y/o mantenido la dotación de siete (7) instituciones educativas oficiales  con mobiliario  de aula.</t>
  </si>
  <si>
    <t>A 2015 Haber dotado siete (7) instituciones educativas oficiales  con mobiliario de comedores.</t>
  </si>
  <si>
    <t xml:space="preserve"> Construcción, Adecuación de Instituciones Educativas</t>
  </si>
  <si>
    <t>A 2015 haber realizado la construcción, adecuación y/o mantenimiento en siete (7) instituciones educativas</t>
  </si>
  <si>
    <t>Número de niños, niñas y adolescentes atendidos con alimentación escolar</t>
  </si>
  <si>
    <t>Número de estudiantes beneficiados del servicio de Transporte escolar</t>
  </si>
  <si>
    <t>Porcentaje de instituciones educativas fortalecidas</t>
  </si>
  <si>
    <t>Porcentaje de instituciones educativas apoyadas</t>
  </si>
  <si>
    <t>Número de instituciones educativos oficiales dotados con materiales y equipos de laboratorios</t>
  </si>
  <si>
    <t>Número de instituciones educativos oficiales dotados con materiales didácticos.</t>
  </si>
  <si>
    <t>Número de instituciones educativos oficiales dotados con mobiliario de aula</t>
  </si>
  <si>
    <t>Número de instituciones educativos oficiales dotados con mobiliario de comedor</t>
  </si>
  <si>
    <t>Número de instituciones educativas construidas, adecuadas y/o mantenidas</t>
  </si>
  <si>
    <t>POR UNA EDUCACION A TODA PRUEBA</t>
  </si>
  <si>
    <t xml:space="preserve">Política Educativa del Departamento  </t>
  </si>
  <si>
    <t>A 2015 haber formulado la política educativa del Departamento Archipiélago</t>
  </si>
  <si>
    <t>A 2015 Haber implementado en un 50% la política educativa del Departamento Archipiélago</t>
  </si>
  <si>
    <t>A 2013 tener un consolidado de la población iletrada en el Departamento</t>
  </si>
  <si>
    <t>A 2015 haber implementado la atención de alfabetización funcional a un 40%  de la población iletrada existente en el Departamento</t>
  </si>
  <si>
    <t>Formación Docentes</t>
  </si>
  <si>
    <t>A 2012 Haber ajustado el plan de formación docente y directivos docentes</t>
  </si>
  <si>
    <t>A 2015 Haber implementado el 100% del plan de formación docente y directivo docente.</t>
  </si>
  <si>
    <t>Pruebas Departamentales Mar (Mejorando Académicamente Resultados)</t>
  </si>
  <si>
    <t>A 2015 Haber realizado las pruebas MAR al 100% de los estudiantes de los grados 2, 4, 6, 8 y 10 del Departamento</t>
  </si>
  <si>
    <t xml:space="preserve">A 2015 Haber logrado quel 30% de los estudiantes de los grados , 4, 6, 8 y 10 hayan sido clasificados en niveles altos de desempeño en las pruebas MAR  </t>
  </si>
  <si>
    <t>Aseguramiento de la Calidad en las Instituciones Educativas</t>
  </si>
  <si>
    <t>A 2015 Haber logrado que siete (7) establecimientos educativos oficiales  hayan implementado adecuadamente las cuatro gestiones educativas (directiva, pedagógica, administrativa y comunitaria)</t>
  </si>
  <si>
    <t xml:space="preserve">A 2015 haber mantenido el 100% de las practicas de las competencias ciudadanas en los establecimientos educativos </t>
  </si>
  <si>
    <t>A 2015 Haber logrado que el 100% de establecimientos  educativos se encuentren beneficiados con asistencia técnica por el equipo de calidad de la secretaria</t>
  </si>
  <si>
    <t>A 2015 Haber logrado quel 100% de los docentes de las diferentes áreas hayan sido observados mediante el Entrenamiento Metodológico Continuo (EMC)</t>
  </si>
  <si>
    <t>A 2015 Haber logrado que siete (7) establecimientos educativos oficiales del Departamento hayan sido beneficiados con asistencia técnica en el desarrollo de sus proyectos obligatorios (Educación ambiental, derechos humanos, educación para la sexualidad y construcción de ciudadanía, tiempo libre y proyecto para la lecto-escritura</t>
  </si>
  <si>
    <t>A 2015 Haber logrado que seis (6) establecimientos educativos se hayan beneficiado con asistencia técnica por el equipo de calidad de la secretaria para la implementación de la jornada escolar completa</t>
  </si>
  <si>
    <t>A 2.015 haber realizado un estudio para determinar las necesidades  de atención educativa en el área del Desarrollo humano en los aspectos pertinentes a: proyecto de vida, Convivencia ciudadana, Inteligencia emocional, Sentido de pertenencia por las isla, Desarrollo personal,  de la población escolarizada del Departamento</t>
  </si>
  <si>
    <t>Innovación Educativa con uso de Tecnologías de la Información y las Comunicaciones (TICs)</t>
  </si>
  <si>
    <t>A 2015 Haber incrementado la conectividad por fibra óptica para las 32 aulas de informática y 9 bibliotecas de los establecimientos educativos oficiales del Departamento.</t>
  </si>
  <si>
    <t>A 2015 Haber adquirido contenidos educativos digitales dirigidos a los tres (3) niveles de educación (educación preescolar, básica y media)</t>
  </si>
  <si>
    <t>A 2015 Haber certificado a los docentes de 5 Instituciiones Educativas Oficiales en el uso de las TICS</t>
  </si>
  <si>
    <t>A 2015 Haber capacitado a 200 docentes en el uso educativo y apropiación de TICS</t>
  </si>
  <si>
    <t>A 2015 Haber capacitado dos Instituciones Educativas Oficiales para la creación de Emisoras Digitales</t>
  </si>
  <si>
    <t>A 2015 Haber capacitado el 100% de los docentes  del área de tecnología e informática  en el uso  responsable de las TICS a través del programa  “EN TIC CONFÍO”</t>
  </si>
  <si>
    <t>A 2015 Haber implementado un programa de investigación e innovanción educativo con uso de TICs</t>
  </si>
  <si>
    <t>A 2015 Haber implementado el proyecto de Nativos Digitales en el Departamento</t>
  </si>
  <si>
    <t>Fomento del Bilingüismo en el Departamento Archipiélago</t>
  </si>
  <si>
    <t>A 2015 Haber adoptado e implementado en un 100% la política pública de Bilingüismo en el Departamento Archipiélago.</t>
  </si>
  <si>
    <t>Fomento de la Investigación en los Establecimientos Educativos del Departamento (ONDAS)</t>
  </si>
  <si>
    <t>A 2015 Haber aumentado a 50 el número de proyectos de investigación formulados por estudiantes de las instituciones educativas del departamento.</t>
  </si>
  <si>
    <t>LA EDUCACION DEBE SER SUPERIOR</t>
  </si>
  <si>
    <t xml:space="preserve"> Orientación Profesional y Vocacional</t>
  </si>
  <si>
    <t>A 2015 Haber logrado que el 100% de los estudiantes de la media se beneficien de procesos de orientación profesional y vocacional</t>
  </si>
  <si>
    <t>Fortalecimiento de la Articulación de la Media con Educación Superior</t>
  </si>
  <si>
    <t>A 2015 Haber aumentado a 1150 los estudiantes de la media articulados con Instituciones de Educación Superior</t>
  </si>
  <si>
    <t>Creación de un Centro Regiopnal de Educación Superior (CERES)</t>
  </si>
  <si>
    <t xml:space="preserve">A 2015 Haber creado un Centro regional de educación superior en el Departamento </t>
  </si>
  <si>
    <t>A 2015 Haber logrado que tres instituciones de educación superior  oferten programas de licenciatura  en el Departamento</t>
  </si>
  <si>
    <t>Apoyo Financiero para el Acceso y Permanencia en la Educación Superior</t>
  </si>
  <si>
    <t>A 2015 Haber aumentado a 500 el número de estudiantes con apoyo financiero para su ingreso y sostenimiento en educación superior.</t>
  </si>
  <si>
    <t>A 2015 Haber logrado ocho (8) convenios con instituciones de educación superior  (IES) para la realización de exámenes de admisión en el Departamento.</t>
  </si>
  <si>
    <t>A 2015 Haber logrado ocho (8) convenios con instituciones de educación superior  (IES) que ofertan becas y descuentos a los bachilleres del Departamento</t>
  </si>
  <si>
    <t>Creación de la Universidad Departamental del Archipiélago de San Andrés, Providencia y Santa Catalina</t>
  </si>
  <si>
    <t>A 2015 Haber acompañado la transformación del Instituto Nacional de Formación Técnico profesional (INFOTEP) a Institución Universitaria del Archipiélago.</t>
  </si>
  <si>
    <t>Política educativa formulada y actualizada</t>
  </si>
  <si>
    <t>Porcentaje de Implementación de la política en el Departamento</t>
  </si>
  <si>
    <t>Documento con datos consolidados de población iletrada</t>
  </si>
  <si>
    <t>Porcentaje de población iletrada atendida</t>
  </si>
  <si>
    <t>Plan de formación docente y directivo docente, ajustado</t>
  </si>
  <si>
    <t>Porcentaje del plan de formación docente y directivo docente, implementado en el cuatrienio</t>
  </si>
  <si>
    <t>Porcentaje de niños, niñas y jóvenes de los grados 2, 4, 6, 8 y 10 evaluados en las pruebas MAR del Departamento</t>
  </si>
  <si>
    <t>Porcentaje de niños, niños y jóvenes de los grados 4, 6, 8 y 10 clasificados en niveles altos de desempeño en las pruebas MAR</t>
  </si>
  <si>
    <t>Número de establecimientos educativos oficiales implementando adecuadamente las cuatro gestiones educativas</t>
  </si>
  <si>
    <t>Porcentaje de competencias ciudadanas mejorados</t>
  </si>
  <si>
    <t>Porcentaje de establecimientos educativos beneficiados con asistencia técnica</t>
  </si>
  <si>
    <t>Porcentaje de docentes observados con el Entrenamiento Metodológico Continuo (EMC)</t>
  </si>
  <si>
    <t>Número de establecimientos educativos acompañados en el desarrollo de sus proyectos obligatorios</t>
  </si>
  <si>
    <t>Número de establecimientos educativos beneficiados con asistencia técnica</t>
  </si>
  <si>
    <t>Número de aulas y bibliotecas conectadas por fibra óptica.</t>
  </si>
  <si>
    <t>Número de niveles de la educación con contenidos educativos digitales</t>
  </si>
  <si>
    <t>Número de Instituciones Educativas con docentes certificados en TICS</t>
  </si>
  <si>
    <t>Número de docentes capacitados</t>
  </si>
  <si>
    <t>Número de Instituciones Educativas capacitadas</t>
  </si>
  <si>
    <t>Porcentaje de docentes capacitados</t>
  </si>
  <si>
    <t>Número de programas implementados con uso de TICs</t>
  </si>
  <si>
    <t>Porcentaje de implementación de la política de Bilingüismo</t>
  </si>
  <si>
    <t>Número de proyectos de investigación formulados por estudiantes</t>
  </si>
  <si>
    <t>Porcentaje de estudiantes de la media beneficiados</t>
  </si>
  <si>
    <t>Número de estudiantes de la media articulados con Instituciones de Educación Superior</t>
  </si>
  <si>
    <t>Número de Centros Regionales de Educación Superior creados</t>
  </si>
  <si>
    <t>Número de instituciones de Educación Superior que ofertan programas de Licenciatura en el Departamento</t>
  </si>
  <si>
    <t>Número de estudiantes egresados de educación media apoyados financieramente</t>
  </si>
  <si>
    <t>Número de convenios realizados para realizar exámenes de admisión</t>
  </si>
  <si>
    <t>Número de convenios realizados que oferten becas</t>
  </si>
  <si>
    <t>Número de Instituciones acompañadas</t>
  </si>
  <si>
    <t>A</t>
  </si>
  <si>
    <t>MAS Y MEJOR INFRAESTRUCTURA PARA EL DESARROLLO</t>
  </si>
  <si>
    <t>Grandes Obras de  Infraestructura Públicas</t>
  </si>
  <si>
    <t>A 2015 haber diseñado y construido un (1) Megacolegio</t>
  </si>
  <si>
    <t>Número megacolegios diseñados y construidos</t>
  </si>
  <si>
    <t>viene de in fraestructura</t>
  </si>
  <si>
    <t>HACIA UNA NUEVA CULTURA DE LA INNOVACION E INVESTIGACION</t>
  </si>
  <si>
    <t>Fortaleciendo las Capacidades  de Ciencia y Tecnología</t>
  </si>
  <si>
    <r>
      <t xml:space="preserve">A 2015 haber desarrollado un  </t>
    </r>
    <r>
      <rPr>
        <sz val="8"/>
        <color indexed="8"/>
        <rFont val="Arial"/>
        <family val="2"/>
      </rPr>
      <t>Programa orientado a implementar en la población infantil y juvenil la indagación como estrategia pedagógica.</t>
    </r>
  </si>
  <si>
    <t xml:space="preserve">Número de programas desarrollados </t>
  </si>
  <si>
    <t>A 2015 haber implementado un programa de Formación de Jóvenes Investigadores e Innovadores</t>
  </si>
  <si>
    <t xml:space="preserve">Número de programas de formación de jóvenes implementados </t>
  </si>
  <si>
    <t>A 2015 haber  implementado un programa de Formación de master y doctores requeridos para el desarrollo de la política de desarrollo del Archipiélago del saber, mediante el otorgamiento de un crédito educativo condonable</t>
  </si>
  <si>
    <t>Número de programas de formación de master y doctores implementados</t>
  </si>
  <si>
    <t>A 2015 haber gestionado y realizado  Intercambios científicos con otros países  y ciudades del interior en temas ciencia y tecnología.</t>
  </si>
  <si>
    <t>Número de intercambios científicos gestionados y realizados con otros países y con otras ciudades del interior.</t>
  </si>
  <si>
    <t>VIENE DE PLANEACION</t>
  </si>
  <si>
    <t>RECONOCIMIENTO DE LA IDENTIDAD CULTURAL RAIZAL</t>
  </si>
  <si>
    <t xml:space="preserve">Protección de la Identidad  </t>
  </si>
  <si>
    <t>A 2015 haber diseñado e implementado un currículo de la cultura raizal en las instituciones educativas</t>
  </si>
  <si>
    <t xml:space="preserve">Número de currículos diseñados e implementados </t>
  </si>
  <si>
    <t>VIENE DE RAIZAL</t>
  </si>
  <si>
    <t>TABLERO DE CONTROL TURISMO EN EL CUATRIENIO</t>
  </si>
  <si>
    <t xml:space="preserve">Ejecutado </t>
  </si>
  <si>
    <t>Sin ejecutar</t>
  </si>
  <si>
    <t>TABLERO DE CONTROL TURISMO 2012</t>
  </si>
  <si>
    <t>TABLERO DE CONTROL TURISMO 2013</t>
  </si>
  <si>
    <t>SECRETARIA DE PLANEACION -FECHA DE CORTE DICIEMBRE 31 DEL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</si>
</sst>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_);\(0\)"/>
    <numFmt numFmtId="166" formatCode="_(* #,##0_);_(* \(#,##0\);_(* &quot;-&quot;??_);_(@_)"/>
  </numFmts>
  <fonts count="25" x14ac:knownFonts="1">
    <font>
      <sz val="11"/>
      <color theme="1"/>
      <name val="Calibri"/>
      <family val="2"/>
      <scheme val="minor"/>
    </font>
    <font>
      <b/>
      <sz val="11"/>
      <name val="Arial Narrow"/>
      <family val="2"/>
    </font>
    <font>
      <sz val="8"/>
      <name val="Arial"/>
      <family val="2"/>
    </font>
    <font>
      <sz val="9"/>
      <name val="Arial"/>
      <family val="2"/>
    </font>
    <font>
      <sz val="11"/>
      <color theme="1"/>
      <name val="Calibri"/>
      <family val="2"/>
      <scheme val="minor"/>
    </font>
    <font>
      <sz val="11"/>
      <color theme="1"/>
      <name val="Arial Narrow"/>
      <family val="2"/>
    </font>
    <font>
      <sz val="10"/>
      <color theme="1"/>
      <name val="Arial Narrow"/>
      <family val="2"/>
    </font>
    <font>
      <sz val="36"/>
      <color theme="1"/>
      <name val="Arial Narrow"/>
      <family val="2"/>
    </font>
    <font>
      <sz val="8"/>
      <color rgb="FF000000"/>
      <name val="Arial"/>
      <family val="2"/>
    </font>
    <font>
      <sz val="8"/>
      <color theme="1"/>
      <name val="Arial"/>
      <family val="2"/>
    </font>
    <font>
      <sz val="12"/>
      <color theme="1"/>
      <name val="Arial Narrow"/>
      <family val="2"/>
    </font>
    <font>
      <sz val="9"/>
      <color rgb="FF000000"/>
      <name val="Arial"/>
      <family val="2"/>
    </font>
    <font>
      <sz val="9"/>
      <color theme="1"/>
      <name val="Arial"/>
      <family val="2"/>
    </font>
    <font>
      <b/>
      <sz val="11"/>
      <color rgb="FFFFFFFF"/>
      <name val="Arial Narrow"/>
      <family val="2"/>
    </font>
    <font>
      <b/>
      <sz val="12"/>
      <color theme="1"/>
      <name val="Arial Narrow"/>
      <family val="2"/>
    </font>
    <font>
      <sz val="16"/>
      <color theme="1"/>
      <name val="Arial Narrow"/>
      <family val="2"/>
    </font>
    <font>
      <sz val="10"/>
      <name val="Arial Narrow"/>
      <family val="2"/>
    </font>
    <font>
      <sz val="10"/>
      <color rgb="FF000000"/>
      <name val="Arial Narrow"/>
      <family val="2"/>
    </font>
    <font>
      <sz val="8"/>
      <color indexed="8"/>
      <name val="Arial"/>
      <family val="2"/>
    </font>
    <font>
      <b/>
      <sz val="11"/>
      <color rgb="FFFA7D00"/>
      <name val="Calibri"/>
      <family val="2"/>
      <scheme val="minor"/>
    </font>
    <font>
      <b/>
      <sz val="9"/>
      <color rgb="FFFF0000"/>
      <name val="Calibri"/>
      <family val="2"/>
      <scheme val="minor"/>
    </font>
    <font>
      <sz val="9"/>
      <color theme="1"/>
      <name val="Calibri"/>
      <family val="2"/>
      <scheme val="minor"/>
    </font>
    <font>
      <sz val="9"/>
      <name val="Calibri"/>
      <family val="2"/>
      <scheme val="minor"/>
    </font>
    <font>
      <sz val="10"/>
      <color theme="1"/>
      <name val="Calibri"/>
      <family val="2"/>
      <scheme val="minor"/>
    </font>
    <font>
      <b/>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A9EAF7"/>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rgb="FF00B0F0"/>
        <bgColor indexed="64"/>
      </patternFill>
    </fill>
    <fill>
      <patternFill patternType="solid">
        <fgColor rgb="FFF2F2F2"/>
      </patternFill>
    </fill>
    <fill>
      <patternFill patternType="solid">
        <fgColor theme="5" tint="0.59999389629810485"/>
        <bgColor indexed="65"/>
      </patternFill>
    </fill>
    <fill>
      <patternFill patternType="solid">
        <fgColor theme="8" tint="0.39997558519241921"/>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0" fontId="19" fillId="7" borderId="10" applyNumberFormat="0" applyAlignment="0" applyProtection="0"/>
    <xf numFmtId="0" fontId="4" fillId="8" borderId="0" applyNumberFormat="0" applyBorder="0" applyAlignment="0" applyProtection="0"/>
  </cellStyleXfs>
  <cellXfs count="105">
    <xf numFmtId="0" fontId="0" fillId="0" borderId="0" xfId="0"/>
    <xf numFmtId="0" fontId="5" fillId="0" borderId="0" xfId="0" applyFont="1"/>
    <xf numFmtId="0" fontId="0" fillId="2" borderId="0" xfId="0" applyFill="1"/>
    <xf numFmtId="0" fontId="6"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2" borderId="3" xfId="0" applyFont="1" applyFill="1" applyBorder="1" applyAlignment="1">
      <alignment horizontal="justify" vertical="center" wrapText="1"/>
    </xf>
    <xf numFmtId="0" fontId="8"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1" fontId="2" fillId="2" borderId="3" xfId="2" applyNumberFormat="1" applyFont="1" applyFill="1" applyBorder="1" applyAlignment="1">
      <alignment horizontal="center" vertical="center"/>
    </xf>
    <xf numFmtId="0" fontId="9" fillId="2" borderId="3" xfId="0" applyFont="1" applyFill="1" applyBorder="1" applyAlignment="1">
      <alignment horizontal="justify" vertical="center" wrapText="1"/>
    </xf>
    <xf numFmtId="0" fontId="2"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0" xfId="0" applyFont="1" applyBorder="1"/>
    <xf numFmtId="9" fontId="2" fillId="2" borderId="3" xfId="2" applyFont="1" applyFill="1" applyBorder="1" applyAlignment="1">
      <alignment horizontal="center" vertical="center"/>
    </xf>
    <xf numFmtId="1" fontId="2" fillId="0" borderId="3" xfId="2" applyNumberFormat="1" applyFont="1" applyFill="1" applyBorder="1" applyAlignment="1">
      <alignment horizontal="center" vertical="center"/>
    </xf>
    <xf numFmtId="9" fontId="8" fillId="0" borderId="3"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9" fontId="3" fillId="0" borderId="3" xfId="2" applyFont="1" applyFill="1" applyBorder="1" applyAlignment="1">
      <alignment horizontal="center" vertical="center"/>
    </xf>
    <xf numFmtId="3" fontId="2" fillId="0" borderId="3" xfId="0" applyNumberFormat="1" applyFont="1" applyFill="1" applyBorder="1" applyAlignment="1">
      <alignment horizontal="center" vertical="center"/>
    </xf>
    <xf numFmtId="9" fontId="2" fillId="0" borderId="3" xfId="0" applyNumberFormat="1" applyFont="1" applyFill="1" applyBorder="1" applyAlignment="1">
      <alignment horizontal="center" vertical="center"/>
    </xf>
    <xf numFmtId="9" fontId="3" fillId="0" borderId="3" xfId="0" applyNumberFormat="1" applyFont="1" applyFill="1" applyBorder="1" applyAlignment="1">
      <alignment horizontal="center" vertical="center"/>
    </xf>
    <xf numFmtId="0" fontId="2" fillId="2" borderId="3" xfId="0" applyFont="1" applyFill="1" applyBorder="1" applyAlignment="1">
      <alignment horizontal="justify" vertical="center" wrapText="1"/>
    </xf>
    <xf numFmtId="0" fontId="9" fillId="0" borderId="3" xfId="0" applyFont="1" applyFill="1" applyBorder="1" applyAlignment="1">
      <alignment horizontal="center" vertical="center" wrapText="1"/>
    </xf>
    <xf numFmtId="9" fontId="2" fillId="0" borderId="3" xfId="2" applyFont="1" applyFill="1" applyBorder="1" applyAlignment="1">
      <alignment horizontal="center" vertical="center"/>
    </xf>
    <xf numFmtId="9" fontId="9" fillId="0" borderId="3" xfId="0" applyNumberFormat="1" applyFont="1" applyFill="1" applyBorder="1" applyAlignment="1">
      <alignment horizontal="center" vertical="center" wrapText="1"/>
    </xf>
    <xf numFmtId="1" fontId="3" fillId="0" borderId="3" xfId="2"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0" xfId="0" applyFont="1" applyFill="1" applyBorder="1" applyAlignment="1">
      <alignment horizontal="center" vertical="justify" wrapText="1"/>
    </xf>
    <xf numFmtId="0" fontId="1" fillId="5"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1" fontId="15" fillId="0" borderId="3" xfId="0" applyNumberFormat="1" applyFont="1" applyFill="1" applyBorder="1" applyAlignment="1" applyProtection="1">
      <alignment horizontal="center" vertical="center"/>
      <protection hidden="1"/>
    </xf>
    <xf numFmtId="1" fontId="15" fillId="0" borderId="3" xfId="0" applyNumberFormat="1" applyFont="1" applyFill="1" applyBorder="1" applyAlignment="1">
      <alignment horizontal="center" vertical="center"/>
    </xf>
    <xf numFmtId="1" fontId="7" fillId="0" borderId="3" xfId="0" applyNumberFormat="1" applyFont="1" applyFill="1" applyBorder="1" applyAlignment="1" applyProtection="1">
      <alignment vertical="center"/>
      <protection hidden="1"/>
    </xf>
    <xf numFmtId="1" fontId="10" fillId="0" borderId="0" xfId="0" applyNumberFormat="1" applyFont="1" applyFill="1" applyBorder="1" applyAlignment="1">
      <alignment vertical="center"/>
    </xf>
    <xf numFmtId="37" fontId="2" fillId="0" borderId="2" xfId="1" applyNumberFormat="1" applyFont="1" applyFill="1" applyBorder="1" applyAlignment="1">
      <alignment horizontal="center" vertical="center"/>
    </xf>
    <xf numFmtId="165" fontId="2" fillId="2" borderId="3" xfId="2" applyNumberFormat="1" applyFont="1" applyFill="1" applyBorder="1" applyAlignment="1">
      <alignment horizontal="center" vertical="center"/>
    </xf>
    <xf numFmtId="165" fontId="3" fillId="0" borderId="3" xfId="2" applyNumberFormat="1" applyFont="1" applyFill="1" applyBorder="1" applyAlignment="1">
      <alignment horizontal="center" vertical="center"/>
    </xf>
    <xf numFmtId="165" fontId="2" fillId="0" borderId="3" xfId="2" applyNumberFormat="1" applyFont="1" applyFill="1" applyBorder="1" applyAlignment="1">
      <alignment horizontal="center" vertical="center"/>
    </xf>
    <xf numFmtId="1" fontId="10" fillId="6" borderId="0" xfId="0" applyNumberFormat="1" applyFont="1" applyFill="1" applyBorder="1" applyAlignment="1">
      <alignment vertical="center"/>
    </xf>
    <xf numFmtId="0" fontId="8" fillId="0" borderId="3" xfId="0" applyFont="1" applyFill="1" applyBorder="1" applyAlignment="1">
      <alignment horizontal="justify" vertical="center" wrapText="1"/>
    </xf>
    <xf numFmtId="0" fontId="5" fillId="0" borderId="0" xfId="0" applyFont="1" applyFill="1" applyBorder="1"/>
    <xf numFmtId="0" fontId="5" fillId="0" borderId="0" xfId="0" applyFont="1" applyFill="1"/>
    <xf numFmtId="0" fontId="9" fillId="0" borderId="3" xfId="0" applyFont="1" applyFill="1" applyBorder="1" applyAlignment="1">
      <alignment horizontal="justify" vertical="center" wrapText="1"/>
    </xf>
    <xf numFmtId="0" fontId="8" fillId="0" borderId="4" xfId="0" applyFont="1" applyFill="1" applyBorder="1" applyAlignment="1">
      <alignment horizontal="center" vertical="center" wrapText="1"/>
    </xf>
    <xf numFmtId="3" fontId="3" fillId="0" borderId="2" xfId="0" applyNumberFormat="1" applyFont="1" applyFill="1" applyBorder="1" applyAlignment="1">
      <alignment horizontal="center" vertical="center"/>
    </xf>
    <xf numFmtId="9" fontId="8" fillId="0" borderId="3" xfId="2" applyFont="1" applyFill="1" applyBorder="1" applyAlignment="1">
      <alignment horizontal="center" vertical="center" wrapText="1"/>
    </xf>
    <xf numFmtId="9" fontId="11" fillId="0" borderId="3" xfId="2" applyFont="1" applyFill="1" applyBorder="1" applyAlignment="1">
      <alignment horizontal="center" vertical="center" wrapText="1"/>
    </xf>
    <xf numFmtId="0" fontId="9"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6" fillId="0" borderId="3" xfId="0" applyFont="1" applyFill="1" applyBorder="1" applyAlignment="1">
      <alignment vertical="center" wrapText="1"/>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 fillId="2" borderId="3"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3" fontId="9" fillId="2" borderId="3" xfId="0" applyNumberFormat="1"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9" fontId="9" fillId="2" borderId="3" xfId="2" applyFont="1" applyFill="1" applyBorder="1" applyAlignment="1" applyProtection="1">
      <alignment horizontal="center" vertical="center"/>
      <protection locked="0"/>
    </xf>
    <xf numFmtId="3" fontId="9" fillId="0" borderId="3" xfId="0" applyNumberFormat="1" applyFont="1" applyFill="1" applyBorder="1" applyAlignment="1" applyProtection="1">
      <alignment horizontal="center" vertical="center"/>
      <protection locked="0"/>
    </xf>
    <xf numFmtId="9" fontId="9" fillId="0" borderId="3" xfId="0" applyNumberFormat="1" applyFont="1" applyFill="1" applyBorder="1" applyAlignment="1" applyProtection="1">
      <alignment horizontal="center" vertical="center"/>
      <protection locked="0"/>
    </xf>
    <xf numFmtId="1" fontId="9" fillId="2" borderId="3" xfId="2" applyNumberFormat="1" applyFont="1" applyFill="1" applyBorder="1" applyAlignment="1" applyProtection="1">
      <alignment horizontal="center" vertical="center"/>
      <protection locked="0"/>
    </xf>
    <xf numFmtId="9" fontId="9" fillId="2" borderId="3" xfId="0" applyNumberFormat="1" applyFont="1" applyFill="1" applyBorder="1" applyAlignment="1" applyProtection="1">
      <alignment horizontal="center" vertical="center"/>
      <protection locked="0"/>
    </xf>
    <xf numFmtId="0" fontId="16" fillId="2" borderId="3" xfId="0" applyFont="1" applyFill="1" applyBorder="1" applyAlignment="1">
      <alignment horizontal="center" vertical="center" wrapText="1"/>
    </xf>
    <xf numFmtId="3" fontId="3" fillId="0" borderId="3" xfId="2" applyNumberFormat="1" applyFont="1" applyFill="1" applyBorder="1" applyAlignment="1">
      <alignment horizontal="center" vertical="center"/>
    </xf>
    <xf numFmtId="0" fontId="20" fillId="7" borderId="13" xfId="3" applyFont="1" applyBorder="1" applyAlignment="1">
      <alignment vertical="justify" wrapText="1"/>
    </xf>
    <xf numFmtId="0" fontId="21" fillId="0" borderId="0" xfId="0" applyFont="1"/>
    <xf numFmtId="0" fontId="22" fillId="0" borderId="0" xfId="0" applyFont="1"/>
    <xf numFmtId="0" fontId="23" fillId="8" borderId="14" xfId="4" applyFont="1" applyBorder="1"/>
    <xf numFmtId="166" fontId="23" fillId="8" borderId="3" xfId="4" applyNumberFormat="1" applyFont="1" applyBorder="1" applyAlignment="1">
      <alignment vertical="center"/>
    </xf>
    <xf numFmtId="0" fontId="23" fillId="0" borderId="0" xfId="0" applyFont="1"/>
    <xf numFmtId="0" fontId="23" fillId="8" borderId="16" xfId="4" applyFont="1" applyBorder="1"/>
    <xf numFmtId="166" fontId="23" fillId="8" borderId="17" xfId="4" applyNumberFormat="1" applyFont="1" applyBorder="1"/>
    <xf numFmtId="0" fontId="24" fillId="7" borderId="13" xfId="3" applyFont="1" applyBorder="1" applyAlignment="1">
      <alignment vertical="justify" wrapText="1"/>
    </xf>
    <xf numFmtId="0" fontId="0" fillId="9" borderId="0" xfId="0" applyFill="1"/>
    <xf numFmtId="0" fontId="17" fillId="0" borderId="3"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justify" wrapText="1"/>
    </xf>
    <xf numFmtId="0" fontId="1" fillId="3" borderId="2" xfId="0" applyFont="1" applyFill="1" applyBorder="1" applyAlignment="1">
      <alignment horizontal="center" vertical="justify"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4" fillId="3" borderId="3" xfId="0" applyFont="1" applyFill="1" applyBorder="1" applyAlignment="1">
      <alignment horizontal="center"/>
    </xf>
    <xf numFmtId="0" fontId="13" fillId="3"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Border="1" applyAlignment="1">
      <alignment horizontal="center" vertical="center" wrapText="1"/>
    </xf>
    <xf numFmtId="166" fontId="23" fillId="8" borderId="15" xfId="4" applyNumberFormat="1" applyFont="1" applyBorder="1" applyAlignment="1">
      <alignment horizontal="center" vertical="center"/>
    </xf>
    <xf numFmtId="166" fontId="23" fillId="8" borderId="18" xfId="4" applyNumberFormat="1" applyFont="1" applyBorder="1" applyAlignment="1">
      <alignment horizontal="center" vertical="center"/>
    </xf>
    <xf numFmtId="0" fontId="20" fillId="7" borderId="11" xfId="3" applyFont="1" applyBorder="1" applyAlignment="1">
      <alignment horizontal="center" vertical="justify" wrapText="1"/>
    </xf>
    <xf numFmtId="0" fontId="20" fillId="7" borderId="12" xfId="3" applyFont="1" applyBorder="1" applyAlignment="1">
      <alignment horizontal="center" vertical="justify" wrapText="1"/>
    </xf>
    <xf numFmtId="0" fontId="24" fillId="7" borderId="11" xfId="3" applyFont="1" applyBorder="1" applyAlignment="1">
      <alignment horizontal="center" vertical="justify" wrapText="1"/>
    </xf>
    <xf numFmtId="0" fontId="24" fillId="7" borderId="12" xfId="3" applyFont="1" applyBorder="1" applyAlignment="1">
      <alignment horizontal="center" vertical="justify" wrapText="1"/>
    </xf>
  </cellXfs>
  <cellStyles count="5">
    <cellStyle name="40% - Énfasis2" xfId="4" builtinId="35"/>
    <cellStyle name="Cálculo" xfId="3" builtinId="22"/>
    <cellStyle name="Millares" xfId="1" builtinId="3"/>
    <cellStyle name="Normal" xfId="0" builtinId="0"/>
    <cellStyle name="Porcentaje" xfId="2" builtinId="5"/>
  </cellStyles>
  <dxfs count="578">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
      <font>
        <color auto="1"/>
      </font>
      <fill>
        <patternFill>
          <bgColor theme="0"/>
        </patternFill>
      </fill>
    </dxf>
    <dxf>
      <font>
        <condense val="0"/>
        <extend val="0"/>
        <color rgb="FF006100"/>
      </font>
      <fill>
        <patternFill>
          <bgColor rgb="FFC6EFCE"/>
        </patternFill>
      </fill>
    </dxf>
    <dxf>
      <font>
        <color theme="1"/>
      </font>
      <fill>
        <patternFill>
          <bgColor theme="0"/>
        </patternFill>
      </fill>
    </dxf>
    <dxf>
      <font>
        <color theme="1"/>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ill>
        <patternFill>
          <bgColor rgb="FFFFFF00"/>
        </patternFill>
      </fill>
    </dxf>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s-CO" sz="1600"/>
              <a:t>Avance físico de la Meta </a:t>
            </a:r>
            <a:r>
              <a:rPr lang="es-CO" sz="1800" b="1" i="0" baseline="0">
                <a:effectLst/>
              </a:rPr>
              <a:t>2013</a:t>
            </a:r>
            <a:endParaRPr lang="es-CO" sz="1600">
              <a:effectLst/>
            </a:endParaRP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s-CO" sz="1600"/>
              <a:t>EDUCACION </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dLbl>
              <c:idx val="1"/>
              <c:numFmt formatCode="0.00%" sourceLinked="0"/>
              <c:spPr/>
              <c:txPr>
                <a:bodyPr/>
                <a:lstStyle/>
                <a:p>
                  <a:pPr>
                    <a:defRPr/>
                  </a:pPr>
                  <a:endParaRPr lang="es-CO"/>
                </a:p>
              </c:txPr>
              <c:dLblPos val="outEnd"/>
              <c:showLegendKey val="0"/>
              <c:showVal val="0"/>
              <c:showCatName val="1"/>
              <c:showSerName val="0"/>
              <c:showPercent val="1"/>
              <c:showBubbleSize val="0"/>
            </c:dLbl>
            <c:dLbl>
              <c:idx val="2"/>
              <c:numFmt formatCode="0.00%" sourceLinked="0"/>
              <c:spPr/>
              <c:txPr>
                <a:bodyPr/>
                <a:lstStyle/>
                <a:p>
                  <a:pPr>
                    <a:defRPr/>
                  </a:pPr>
                  <a:endParaRPr lang="es-CO"/>
                </a:p>
              </c:txPr>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Hoja1!$A$10:$A$12</c:f>
              <c:strCache>
                <c:ptCount val="3"/>
                <c:pt idx="0">
                  <c:v>TABLERO DE CONTROL TURISMO 2013</c:v>
                </c:pt>
                <c:pt idx="1">
                  <c:v>Ejecutado </c:v>
                </c:pt>
                <c:pt idx="2">
                  <c:v>Sin ejecutar</c:v>
                </c:pt>
              </c:strCache>
            </c:strRef>
          </c:cat>
          <c:val>
            <c:numRef>
              <c:f>Hoja1!$B$10:$B$12</c:f>
              <c:numCache>
                <c:formatCode>_(* #,##0_);_(* \(#,##0\);_(* "-"??_);_(@_)</c:formatCode>
                <c:ptCount val="3"/>
                <c:pt idx="1">
                  <c:v>24.986936426360018</c:v>
                </c:pt>
                <c:pt idx="2">
                  <c:v>20.013063573639982</c:v>
                </c:pt>
              </c:numCache>
            </c:numRef>
          </c:val>
        </c:ser>
        <c:dLbls>
          <c:dLblPos val="outEnd"/>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s-CO" sz="1600"/>
              <a:t>Avance físico de la Meta </a:t>
            </a:r>
            <a:r>
              <a:rPr lang="es-CO" sz="1800" b="1" i="0" baseline="0">
                <a:effectLst/>
              </a:rPr>
              <a:t>2012</a:t>
            </a:r>
            <a:endParaRPr lang="es-CO" sz="1600">
              <a:effectLst/>
            </a:endParaRP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s-CO" sz="1600"/>
              <a:t>EDUCACION</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dLbl>
              <c:idx val="1"/>
              <c:numFmt formatCode="0.00%" sourceLinked="0"/>
              <c:spPr/>
              <c:txPr>
                <a:bodyPr/>
                <a:lstStyle/>
                <a:p>
                  <a:pPr>
                    <a:defRPr/>
                  </a:pPr>
                  <a:endParaRPr lang="es-CO"/>
                </a:p>
              </c:txPr>
              <c:dLblPos val="outEnd"/>
              <c:showLegendKey val="0"/>
              <c:showVal val="0"/>
              <c:showCatName val="1"/>
              <c:showSerName val="0"/>
              <c:showPercent val="1"/>
              <c:showBubbleSize val="0"/>
            </c:dLbl>
            <c:dLbl>
              <c:idx val="2"/>
              <c:numFmt formatCode="0.00%" sourceLinked="0"/>
              <c:spPr/>
              <c:txPr>
                <a:bodyPr/>
                <a:lstStyle/>
                <a:p>
                  <a:pPr>
                    <a:defRPr/>
                  </a:pPr>
                  <a:endParaRPr lang="es-CO"/>
                </a:p>
              </c:txPr>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Hoja1!$A$6:$A$8</c:f>
              <c:strCache>
                <c:ptCount val="3"/>
                <c:pt idx="0">
                  <c:v>TABLERO DE CONTROL TURISMO 2012</c:v>
                </c:pt>
                <c:pt idx="1">
                  <c:v>Ejecutado </c:v>
                </c:pt>
                <c:pt idx="2">
                  <c:v>Sin ejecutar</c:v>
                </c:pt>
              </c:strCache>
            </c:strRef>
          </c:cat>
          <c:val>
            <c:numRef>
              <c:f>Hoja1!$B$6:$B$8</c:f>
              <c:numCache>
                <c:formatCode>_(* #,##0_);_(* \(#,##0\);_(* "-"??_);_(@_)</c:formatCode>
                <c:ptCount val="3"/>
                <c:pt idx="1">
                  <c:v>17.753539915966385</c:v>
                </c:pt>
                <c:pt idx="2">
                  <c:v>12.246460084033615</c:v>
                </c:pt>
              </c:numCache>
            </c:numRef>
          </c:val>
        </c:ser>
        <c:dLbls>
          <c:dLblPos val="outEnd"/>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600"/>
              <a:t>Avance físico de la Meta del cuatrienio EDUCACION</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dLbl>
              <c:idx val="1"/>
              <c:numFmt formatCode="0.00%" sourceLinked="0"/>
              <c:spPr/>
              <c:txPr>
                <a:bodyPr/>
                <a:lstStyle/>
                <a:p>
                  <a:pPr>
                    <a:defRPr/>
                  </a:pPr>
                  <a:endParaRPr lang="es-CO"/>
                </a:p>
              </c:txPr>
              <c:dLblPos val="outEnd"/>
              <c:showLegendKey val="0"/>
              <c:showVal val="0"/>
              <c:showCatName val="1"/>
              <c:showSerName val="0"/>
              <c:showPercent val="1"/>
              <c:showBubbleSize val="0"/>
            </c:dLbl>
            <c:dLbl>
              <c:idx val="2"/>
              <c:numFmt formatCode="0.00%" sourceLinked="0"/>
              <c:spPr/>
              <c:txPr>
                <a:bodyPr/>
                <a:lstStyle/>
                <a:p>
                  <a:pPr>
                    <a:defRPr/>
                  </a:pPr>
                  <a:endParaRPr lang="es-CO"/>
                </a:p>
              </c:txPr>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Hoja1!$A$2:$A$4</c:f>
              <c:strCache>
                <c:ptCount val="3"/>
                <c:pt idx="0">
                  <c:v>TABLERO DE CONTROL TURISMO EN EL CUATRIENIO</c:v>
                </c:pt>
                <c:pt idx="1">
                  <c:v>Ejecutado </c:v>
                </c:pt>
                <c:pt idx="2">
                  <c:v>Sin ejecutar</c:v>
                </c:pt>
              </c:strCache>
            </c:strRef>
          </c:cat>
          <c:val>
            <c:numRef>
              <c:f>Hoja1!$B$2:$B$4</c:f>
              <c:numCache>
                <c:formatCode>_(* #,##0_);_(* \(#,##0\);_(* "-"??_);_(@_)</c:formatCode>
                <c:ptCount val="3"/>
                <c:pt idx="1">
                  <c:v>20.934321818811405</c:v>
                </c:pt>
                <c:pt idx="2">
                  <c:v>31.065678181188595</c:v>
                </c:pt>
              </c:numCache>
            </c:numRef>
          </c:val>
        </c:ser>
        <c:dLbls>
          <c:dLblPos val="outEnd"/>
          <c:showLegendKey val="0"/>
          <c:showVal val="0"/>
          <c:showCatName val="1"/>
          <c:showSerName val="0"/>
          <c:showPercent val="1"/>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170429</xdr:colOff>
      <xdr:row>0</xdr:row>
      <xdr:rowOff>1009650</xdr:rowOff>
    </xdr:to>
    <xdr:pic>
      <xdr:nvPicPr>
        <xdr:cNvPr id="1193" name="3 Imagen" descr="F:\CapturaGob.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143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514350</xdr:colOff>
      <xdr:row>0</xdr:row>
      <xdr:rowOff>0</xdr:rowOff>
    </xdr:from>
    <xdr:to>
      <xdr:col>24</xdr:col>
      <xdr:colOff>1447800</xdr:colOff>
      <xdr:row>0</xdr:row>
      <xdr:rowOff>1009650</xdr:rowOff>
    </xdr:to>
    <xdr:pic>
      <xdr:nvPicPr>
        <xdr:cNvPr id="1194" name="Imagen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0"/>
          <a:ext cx="4381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xdr:colOff>
      <xdr:row>16</xdr:row>
      <xdr:rowOff>180975</xdr:rowOff>
    </xdr:from>
    <xdr:to>
      <xdr:col>14</xdr:col>
      <xdr:colOff>9525</xdr:colOff>
      <xdr:row>31</xdr:row>
      <xdr:rowOff>66675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7</xdr:col>
      <xdr:colOff>0</xdr:colOff>
      <xdr:row>31</xdr:row>
      <xdr:rowOff>76200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400050</xdr:colOff>
      <xdr:row>0</xdr:row>
      <xdr:rowOff>180975</xdr:rowOff>
    </xdr:from>
    <xdr:to>
      <xdr:col>10</xdr:col>
      <xdr:colOff>400050</xdr:colOff>
      <xdr:row>15</xdr:row>
      <xdr:rowOff>66675</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showRowColHeaders="0" tabSelected="1" zoomScaleNormal="100" workbookViewId="0">
      <pane ySplit="1" topLeftCell="A2" activePane="bottomLeft" state="frozen"/>
      <selection pane="bottomLeft" activeCell="G4" sqref="G4:X4"/>
    </sheetView>
  </sheetViews>
  <sheetFormatPr baseColWidth="10" defaultColWidth="0" defaultRowHeight="16.5" zeroHeight="1" x14ac:dyDescent="0.3"/>
  <cols>
    <col min="1" max="1" width="16.28515625" style="1" customWidth="1"/>
    <col min="2" max="2" width="13.42578125" style="1" customWidth="1"/>
    <col min="3" max="3" width="20.7109375" style="1" customWidth="1"/>
    <col min="4" max="4" width="15" style="1" customWidth="1"/>
    <col min="5" max="5" width="11.28515625" style="1" hidden="1" customWidth="1"/>
    <col min="6" max="6" width="9.28515625" style="1" customWidth="1"/>
    <col min="7" max="7" width="6.28515625" style="1" customWidth="1"/>
    <col min="8" max="8" width="5.28515625" style="1" customWidth="1"/>
    <col min="9" max="9" width="5.28515625" style="1" hidden="1" customWidth="1"/>
    <col min="10" max="10" width="6.28515625" style="1" customWidth="1"/>
    <col min="11" max="11" width="7.140625" style="1" hidden="1" customWidth="1"/>
    <col min="12" max="12" width="6.140625" style="1" customWidth="1"/>
    <col min="13" max="13" width="5.140625" style="1" customWidth="1"/>
    <col min="14" max="14" width="5.140625" style="1" hidden="1" customWidth="1"/>
    <col min="15" max="15" width="6.7109375" style="1" customWidth="1"/>
    <col min="16" max="16" width="6.28515625" style="1" hidden="1" customWidth="1"/>
    <col min="17" max="17" width="6" style="1" customWidth="1"/>
    <col min="18" max="18" width="5.140625" style="1" customWidth="1"/>
    <col min="19" max="19" width="6.28515625" style="1" customWidth="1"/>
    <col min="20" max="20" width="6" style="1" hidden="1" customWidth="1"/>
    <col min="21" max="21" width="6.28515625" style="1" customWidth="1"/>
    <col min="22" max="22" width="5.140625" style="1" customWidth="1"/>
    <col min="23" max="23" width="6.140625" style="1" customWidth="1"/>
    <col min="24" max="24" width="6.28515625" style="1" hidden="1" customWidth="1"/>
    <col min="25" max="25" width="22" style="1" customWidth="1"/>
    <col min="26" max="26" width="6.140625" style="1" hidden="1" customWidth="1"/>
    <col min="27" max="16384" width="11.42578125" style="1" hidden="1"/>
  </cols>
  <sheetData>
    <row r="1" spans="1:26" ht="80.25" customHeight="1" x14ac:dyDescent="0.3">
      <c r="A1" s="88" t="s">
        <v>3</v>
      </c>
      <c r="B1" s="89"/>
      <c r="C1" s="90"/>
      <c r="D1" s="2"/>
      <c r="E1" s="3"/>
      <c r="F1" s="82"/>
      <c r="G1" s="82"/>
      <c r="H1" s="82"/>
      <c r="I1" s="82"/>
      <c r="J1" s="82"/>
      <c r="K1" s="82"/>
      <c r="L1" s="82"/>
      <c r="M1" s="82"/>
      <c r="N1" s="82"/>
      <c r="O1" s="82"/>
      <c r="P1" s="82"/>
      <c r="Q1" s="82"/>
      <c r="R1" s="82"/>
      <c r="S1" s="82"/>
      <c r="T1" s="82"/>
      <c r="U1" s="82"/>
      <c r="V1" s="82"/>
      <c r="W1" s="82"/>
      <c r="X1" s="82"/>
      <c r="Y1" s="82"/>
    </row>
    <row r="2" spans="1:26" ht="17.25" customHeight="1" x14ac:dyDescent="0.3">
      <c r="A2" s="94" t="s">
        <v>8</v>
      </c>
      <c r="B2" s="94"/>
      <c r="C2" s="94"/>
      <c r="D2" s="94"/>
      <c r="E2" s="94"/>
      <c r="F2" s="94"/>
      <c r="G2" s="94"/>
      <c r="H2" s="94"/>
      <c r="I2" s="94"/>
      <c r="J2" s="94"/>
      <c r="K2" s="94"/>
      <c r="L2" s="94"/>
      <c r="M2" s="94"/>
      <c r="N2" s="94"/>
      <c r="O2" s="94"/>
      <c r="P2" s="94"/>
      <c r="Q2" s="94"/>
      <c r="R2" s="94"/>
      <c r="S2" s="94"/>
      <c r="T2" s="94"/>
      <c r="U2" s="94"/>
      <c r="V2" s="94"/>
      <c r="W2" s="94"/>
      <c r="X2" s="94"/>
      <c r="Y2" s="94"/>
    </row>
    <row r="3" spans="1:26" ht="16.5" customHeight="1" x14ac:dyDescent="0.3">
      <c r="A3" s="83" t="s">
        <v>155</v>
      </c>
      <c r="B3" s="83"/>
      <c r="C3" s="83"/>
      <c r="D3" s="83"/>
      <c r="E3" s="83"/>
      <c r="F3" s="95"/>
      <c r="G3" s="95"/>
      <c r="H3" s="95"/>
      <c r="I3" s="95"/>
      <c r="J3" s="95"/>
      <c r="K3" s="95"/>
      <c r="L3" s="95"/>
      <c r="M3" s="95"/>
      <c r="N3" s="95"/>
      <c r="O3" s="95"/>
      <c r="P3" s="95"/>
      <c r="Q3" s="95"/>
      <c r="R3" s="95"/>
      <c r="S3" s="95"/>
      <c r="T3" s="95"/>
      <c r="U3" s="95"/>
      <c r="V3" s="95"/>
      <c r="W3" s="95"/>
      <c r="X3" s="95"/>
      <c r="Y3" s="95"/>
    </row>
    <row r="4" spans="1:26" ht="16.5" customHeight="1" x14ac:dyDescent="0.3">
      <c r="A4" s="83" t="s">
        <v>9</v>
      </c>
      <c r="B4" s="83" t="s">
        <v>10</v>
      </c>
      <c r="C4" s="84" t="s">
        <v>0</v>
      </c>
      <c r="D4" s="84" t="s">
        <v>4</v>
      </c>
      <c r="E4" s="4"/>
      <c r="F4" s="86" t="s">
        <v>5</v>
      </c>
      <c r="G4" s="91" t="s">
        <v>1</v>
      </c>
      <c r="H4" s="92"/>
      <c r="I4" s="92"/>
      <c r="J4" s="92"/>
      <c r="K4" s="92"/>
      <c r="L4" s="92"/>
      <c r="M4" s="92"/>
      <c r="N4" s="92"/>
      <c r="O4" s="92"/>
      <c r="P4" s="92"/>
      <c r="Q4" s="92"/>
      <c r="R4" s="92"/>
      <c r="S4" s="92"/>
      <c r="T4" s="92"/>
      <c r="U4" s="92"/>
      <c r="V4" s="92"/>
      <c r="W4" s="92"/>
      <c r="X4" s="93"/>
      <c r="Y4" s="84" t="s">
        <v>2</v>
      </c>
    </row>
    <row r="5" spans="1:26" x14ac:dyDescent="0.3">
      <c r="A5" s="83"/>
      <c r="B5" s="83"/>
      <c r="C5" s="85"/>
      <c r="D5" s="85"/>
      <c r="E5" s="5"/>
      <c r="F5" s="87"/>
      <c r="G5" s="91">
        <v>2012</v>
      </c>
      <c r="H5" s="92"/>
      <c r="I5" s="92"/>
      <c r="J5" s="92"/>
      <c r="K5" s="93"/>
      <c r="L5" s="91">
        <v>2013</v>
      </c>
      <c r="M5" s="92"/>
      <c r="N5" s="92"/>
      <c r="O5" s="92"/>
      <c r="P5" s="93"/>
      <c r="Q5" s="91">
        <v>2014</v>
      </c>
      <c r="R5" s="92"/>
      <c r="S5" s="92"/>
      <c r="T5" s="93"/>
      <c r="U5" s="91">
        <v>2015</v>
      </c>
      <c r="V5" s="92"/>
      <c r="W5" s="92"/>
      <c r="X5" s="93"/>
      <c r="Y5" s="85"/>
    </row>
    <row r="6" spans="1:26" x14ac:dyDescent="0.3">
      <c r="A6" s="30"/>
      <c r="B6" s="31"/>
      <c r="C6" s="32"/>
      <c r="D6" s="32"/>
      <c r="E6" s="32"/>
      <c r="F6" s="33"/>
      <c r="G6" s="35" t="s">
        <v>6</v>
      </c>
      <c r="H6" s="34" t="s">
        <v>7</v>
      </c>
      <c r="I6" s="34"/>
      <c r="J6" s="34"/>
      <c r="K6" s="34"/>
      <c r="L6" s="35" t="s">
        <v>6</v>
      </c>
      <c r="M6" s="34" t="s">
        <v>7</v>
      </c>
      <c r="N6" s="34"/>
      <c r="O6" s="34"/>
      <c r="P6" s="34"/>
      <c r="Q6" s="35" t="s">
        <v>6</v>
      </c>
      <c r="R6" s="34" t="s">
        <v>7</v>
      </c>
      <c r="S6" s="34"/>
      <c r="T6" s="34"/>
      <c r="U6" s="35" t="s">
        <v>6</v>
      </c>
      <c r="V6" s="34" t="s">
        <v>7</v>
      </c>
      <c r="W6" s="34"/>
      <c r="X6" s="34"/>
      <c r="Y6" s="32"/>
    </row>
    <row r="7" spans="1:26" s="14" customFormat="1" ht="51.75" customHeight="1" x14ac:dyDescent="0.3">
      <c r="A7" s="96" t="s">
        <v>14</v>
      </c>
      <c r="B7" s="96" t="s">
        <v>15</v>
      </c>
      <c r="C7" s="6" t="s">
        <v>16</v>
      </c>
      <c r="D7" s="7" t="s">
        <v>21</v>
      </c>
      <c r="E7" s="36" t="s">
        <v>11</v>
      </c>
      <c r="F7" s="41">
        <v>1</v>
      </c>
      <c r="G7" s="42">
        <v>0</v>
      </c>
      <c r="H7" s="43">
        <v>0</v>
      </c>
      <c r="I7" s="70">
        <f>IF(J7="NA",0,1)</f>
        <v>0</v>
      </c>
      <c r="J7" s="37" t="str">
        <f>IF(K7="NA","NA",IF(K7&gt;100,100,K7))</f>
        <v>NA</v>
      </c>
      <c r="K7" s="38" t="str">
        <f t="shared" ref="K7" si="0">IF(G7&gt;0,(H7/G7)*100,IF(H7&gt;0,H7*100,"NA"))</f>
        <v>NA</v>
      </c>
      <c r="L7" s="44">
        <v>0</v>
      </c>
      <c r="M7" s="62">
        <v>0</v>
      </c>
      <c r="N7" s="70">
        <f>IF(O7="NA",0,1)</f>
        <v>0</v>
      </c>
      <c r="O7" s="37" t="str">
        <f>IF(P7="NA","NA",IF(P7&gt;100,100,P7))</f>
        <v>NA</v>
      </c>
      <c r="P7" s="38" t="str">
        <f t="shared" ref="P7" si="1">IF(L7&gt;0,(M7/L7)*100,IF(M7&gt;0,M7*100,"NA"))</f>
        <v>NA</v>
      </c>
      <c r="Q7" s="44">
        <v>1</v>
      </c>
      <c r="R7" s="44"/>
      <c r="S7" s="37">
        <f>IF(T7="NA","NA",IF(T7&gt;100,100,T7))</f>
        <v>0</v>
      </c>
      <c r="T7" s="38">
        <f t="shared" ref="T7" si="2">IF(Q7&gt;0,(R7/Q7)*100,IF(R7&gt;0,R7*100,"NA"))</f>
        <v>0</v>
      </c>
      <c r="U7" s="44">
        <v>0</v>
      </c>
      <c r="V7" s="44"/>
      <c r="W7" s="37" t="str">
        <f>IF(X7="NA","NA",IF(X7&gt;100,100,X7))</f>
        <v>NA</v>
      </c>
      <c r="X7" s="37" t="str">
        <f t="shared" ref="X7" si="3">IF(U7&gt;0,(V7/U7)*100,IF(V7&gt;0,V7*100,"NA"))</f>
        <v>NA</v>
      </c>
      <c r="Y7" s="39">
        <f>IF(Z7&gt;100,100,Z7)</f>
        <v>0</v>
      </c>
      <c r="Z7" s="40">
        <f t="shared" ref="Z7" si="4">IF(E7="a",(H7+M7+R7+V7)/F7*100,IF(E7=2015,(V7/F7)*100,IF(E7=2014,(R7/F7)*100,IF(E7=2013,(M7/F7)*100,IF(E7=2012,(H7/F7)*100,0)))))</f>
        <v>0</v>
      </c>
    </row>
    <row r="8" spans="1:26" s="14" customFormat="1" ht="61.5" customHeight="1" x14ac:dyDescent="0.3">
      <c r="A8" s="96"/>
      <c r="B8" s="96"/>
      <c r="C8" s="6" t="s">
        <v>17</v>
      </c>
      <c r="D8" s="7" t="s">
        <v>22</v>
      </c>
      <c r="E8" s="8" t="s">
        <v>11</v>
      </c>
      <c r="F8" s="12">
        <v>6</v>
      </c>
      <c r="G8" s="8">
        <v>3</v>
      </c>
      <c r="H8" s="19">
        <v>0</v>
      </c>
      <c r="I8" s="70">
        <f t="shared" ref="I8:I58" si="5">IF(J8="NA",0,1)</f>
        <v>1</v>
      </c>
      <c r="J8" s="37">
        <f t="shared" ref="J8:J58" si="6">IF(K8="NA","NA",IF(K8&gt;100,100,K8))</f>
        <v>0</v>
      </c>
      <c r="K8" s="38">
        <f t="shared" ref="K8:K58" si="7">IF(G8&gt;0,(H8/G8)*100,IF(H8&gt;0,H8*100,"NA"))</f>
        <v>0</v>
      </c>
      <c r="L8" s="8">
        <v>1</v>
      </c>
      <c r="M8" s="63">
        <v>0</v>
      </c>
      <c r="N8" s="70">
        <f t="shared" ref="N8:N58" si="8">IF(O8="NA",0,1)</f>
        <v>1</v>
      </c>
      <c r="O8" s="37">
        <f t="shared" ref="O8:O58" si="9">IF(P8="NA","NA",IF(P8&gt;100,100,P8))</f>
        <v>0</v>
      </c>
      <c r="P8" s="38">
        <f t="shared" ref="P8:P58" si="10">IF(L8&gt;0,(M8/L8)*100,IF(M8&gt;0,M8*100,"NA"))</f>
        <v>0</v>
      </c>
      <c r="Q8" s="8">
        <v>1</v>
      </c>
      <c r="R8" s="11">
        <v>0</v>
      </c>
      <c r="S8" s="37">
        <f t="shared" ref="S8:S58" si="11">IF(T8="NA","NA",IF(T8&gt;100,100,T8))</f>
        <v>0</v>
      </c>
      <c r="T8" s="38">
        <f t="shared" ref="T8:T58" si="12">IF(Q8&gt;0,(R8/Q8)*100,IF(R8&gt;0,R8*100,"NA"))</f>
        <v>0</v>
      </c>
      <c r="U8" s="8">
        <v>1</v>
      </c>
      <c r="V8" s="11">
        <v>0</v>
      </c>
      <c r="W8" s="37">
        <f t="shared" ref="W8:W58" si="13">IF(X8="NA","NA",IF(X8&gt;100,100,X8))</f>
        <v>0</v>
      </c>
      <c r="X8" s="37">
        <f t="shared" ref="X8:X58" si="14">IF(U8&gt;0,(V8/U8)*100,IF(V8&gt;0,V8*100,"NA"))</f>
        <v>0</v>
      </c>
      <c r="Y8" s="39">
        <f t="shared" ref="Y8:Y58" si="15">IF(Z8&gt;100,100,Z8)</f>
        <v>0</v>
      </c>
      <c r="Z8" s="40">
        <f t="shared" ref="Z8:Z58" si="16">IF(E8="a",(H8+M8+R8+V8)/F8*100,IF(E8=2015,(V8/F8)*100,IF(E8=2014,(R8/F8)*100,IF(E8=2013,(M8/F8)*100,IF(E8=2012,(H8/F8)*100,0)))))</f>
        <v>0</v>
      </c>
    </row>
    <row r="9" spans="1:26" s="47" customFormat="1" ht="56.25" x14ac:dyDescent="0.3">
      <c r="A9" s="96"/>
      <c r="B9" s="96" t="s">
        <v>18</v>
      </c>
      <c r="C9" s="46" t="s">
        <v>19</v>
      </c>
      <c r="D9" s="12" t="s">
        <v>23</v>
      </c>
      <c r="E9" s="11">
        <v>2013</v>
      </c>
      <c r="F9" s="12">
        <v>500</v>
      </c>
      <c r="G9" s="11">
        <v>300</v>
      </c>
      <c r="H9" s="19">
        <v>500</v>
      </c>
      <c r="I9" s="70">
        <f t="shared" si="5"/>
        <v>1</v>
      </c>
      <c r="J9" s="37">
        <f t="shared" si="6"/>
        <v>100</v>
      </c>
      <c r="K9" s="38">
        <f t="shared" si="7"/>
        <v>166.66666666666669</v>
      </c>
      <c r="L9" s="11">
        <v>400</v>
      </c>
      <c r="M9" s="63">
        <v>413</v>
      </c>
      <c r="N9" s="70">
        <f t="shared" si="8"/>
        <v>1</v>
      </c>
      <c r="O9" s="37">
        <f t="shared" si="9"/>
        <v>100</v>
      </c>
      <c r="P9" s="38">
        <f t="shared" si="10"/>
        <v>103.25</v>
      </c>
      <c r="Q9" s="11">
        <v>450</v>
      </c>
      <c r="R9" s="11"/>
      <c r="S9" s="37">
        <f t="shared" si="11"/>
        <v>0</v>
      </c>
      <c r="T9" s="38">
        <f t="shared" si="12"/>
        <v>0</v>
      </c>
      <c r="U9" s="11">
        <v>500</v>
      </c>
      <c r="V9" s="11"/>
      <c r="W9" s="37">
        <f t="shared" si="13"/>
        <v>0</v>
      </c>
      <c r="X9" s="37">
        <f t="shared" si="14"/>
        <v>0</v>
      </c>
      <c r="Y9" s="39">
        <f t="shared" si="15"/>
        <v>82.6</v>
      </c>
      <c r="Z9" s="40">
        <f t="shared" si="16"/>
        <v>82.6</v>
      </c>
    </row>
    <row r="10" spans="1:26" s="47" customFormat="1" ht="78.75" x14ac:dyDescent="0.3">
      <c r="A10" s="96"/>
      <c r="B10" s="96"/>
      <c r="C10" s="46" t="s">
        <v>20</v>
      </c>
      <c r="D10" s="12" t="s">
        <v>24</v>
      </c>
      <c r="E10" s="11" t="s">
        <v>128</v>
      </c>
      <c r="F10" s="17">
        <v>1</v>
      </c>
      <c r="G10" s="26">
        <v>1</v>
      </c>
      <c r="H10" s="26">
        <v>1</v>
      </c>
      <c r="I10" s="70">
        <f t="shared" si="5"/>
        <v>1</v>
      </c>
      <c r="J10" s="37">
        <f t="shared" si="6"/>
        <v>100</v>
      </c>
      <c r="K10" s="38">
        <f t="shared" si="7"/>
        <v>100</v>
      </c>
      <c r="L10" s="26">
        <v>1</v>
      </c>
      <c r="M10" s="64">
        <v>1</v>
      </c>
      <c r="N10" s="70">
        <f t="shared" si="8"/>
        <v>1</v>
      </c>
      <c r="O10" s="37">
        <f t="shared" si="9"/>
        <v>100</v>
      </c>
      <c r="P10" s="38">
        <f t="shared" si="10"/>
        <v>100</v>
      </c>
      <c r="Q10" s="26">
        <v>1</v>
      </c>
      <c r="R10" s="26"/>
      <c r="S10" s="37">
        <f t="shared" si="11"/>
        <v>0</v>
      </c>
      <c r="T10" s="38">
        <f t="shared" si="12"/>
        <v>0</v>
      </c>
      <c r="U10" s="26">
        <v>1</v>
      </c>
      <c r="V10" s="26"/>
      <c r="W10" s="37">
        <f t="shared" si="13"/>
        <v>0</v>
      </c>
      <c r="X10" s="37">
        <f t="shared" si="14"/>
        <v>0</v>
      </c>
      <c r="Y10" s="39">
        <f t="shared" si="15"/>
        <v>50</v>
      </c>
      <c r="Z10" s="45">
        <f>IF(E10="a",(H10+M10+R10+V10)/(G10+L10+Q10+U10)*100,IF(E10=2015,(V10/F10)*100,IF(E10=2014,(R10/F10)*100,IF(E10=2013,(M10/F10)*100,IF(E10=2012,(H10/F10)*100,0)))))</f>
        <v>50</v>
      </c>
    </row>
    <row r="11" spans="1:26" s="14" customFormat="1" ht="56.25" x14ac:dyDescent="0.3">
      <c r="A11" s="96" t="s">
        <v>25</v>
      </c>
      <c r="B11" s="69" t="s">
        <v>26</v>
      </c>
      <c r="C11" s="6" t="s">
        <v>27</v>
      </c>
      <c r="D11" s="7" t="s">
        <v>41</v>
      </c>
      <c r="E11" s="8">
        <v>2013</v>
      </c>
      <c r="F11" s="12">
        <v>2480</v>
      </c>
      <c r="G11" s="21">
        <v>1700</v>
      </c>
      <c r="H11" s="18">
        <v>1237</v>
      </c>
      <c r="I11" s="70">
        <f t="shared" si="5"/>
        <v>1</v>
      </c>
      <c r="J11" s="37">
        <f t="shared" si="6"/>
        <v>72.764705882352942</v>
      </c>
      <c r="K11" s="38">
        <f t="shared" si="7"/>
        <v>72.764705882352942</v>
      </c>
      <c r="L11" s="21">
        <v>2249</v>
      </c>
      <c r="M11" s="65">
        <v>10147</v>
      </c>
      <c r="N11" s="70">
        <f t="shared" si="8"/>
        <v>1</v>
      </c>
      <c r="O11" s="37">
        <f t="shared" si="9"/>
        <v>100</v>
      </c>
      <c r="P11" s="38">
        <f t="shared" si="10"/>
        <v>451.17830146731882</v>
      </c>
      <c r="Q11" s="21">
        <v>2362</v>
      </c>
      <c r="R11" s="11"/>
      <c r="S11" s="37">
        <f t="shared" si="11"/>
        <v>0</v>
      </c>
      <c r="T11" s="38">
        <f t="shared" si="12"/>
        <v>0</v>
      </c>
      <c r="U11" s="21">
        <v>2480</v>
      </c>
      <c r="V11" s="11"/>
      <c r="W11" s="37">
        <f t="shared" si="13"/>
        <v>0</v>
      </c>
      <c r="X11" s="37">
        <f t="shared" si="14"/>
        <v>0</v>
      </c>
      <c r="Y11" s="39">
        <f t="shared" si="15"/>
        <v>100</v>
      </c>
      <c r="Z11" s="40">
        <f t="shared" si="16"/>
        <v>409.15322580645164</v>
      </c>
    </row>
    <row r="12" spans="1:26" s="14" customFormat="1" ht="67.5" x14ac:dyDescent="0.3">
      <c r="A12" s="96"/>
      <c r="B12" s="69" t="s">
        <v>28</v>
      </c>
      <c r="C12" s="6" t="s">
        <v>29</v>
      </c>
      <c r="D12" s="7" t="s">
        <v>42</v>
      </c>
      <c r="E12" s="8">
        <v>2013</v>
      </c>
      <c r="F12" s="12">
        <v>1054</v>
      </c>
      <c r="G12" s="21">
        <v>694</v>
      </c>
      <c r="H12" s="18">
        <v>715</v>
      </c>
      <c r="I12" s="70">
        <f t="shared" si="5"/>
        <v>1</v>
      </c>
      <c r="J12" s="37">
        <f t="shared" si="6"/>
        <v>100</v>
      </c>
      <c r="K12" s="38">
        <f t="shared" si="7"/>
        <v>103.02593659942363</v>
      </c>
      <c r="L12" s="21">
        <v>798</v>
      </c>
      <c r="M12" s="65">
        <v>694</v>
      </c>
      <c r="N12" s="70">
        <f t="shared" si="8"/>
        <v>1</v>
      </c>
      <c r="O12" s="37">
        <f t="shared" si="9"/>
        <v>86.96741854636592</v>
      </c>
      <c r="P12" s="38">
        <f t="shared" si="10"/>
        <v>86.96741854636592</v>
      </c>
      <c r="Q12" s="21">
        <v>917</v>
      </c>
      <c r="R12" s="11"/>
      <c r="S12" s="37">
        <f t="shared" si="11"/>
        <v>0</v>
      </c>
      <c r="T12" s="38">
        <f t="shared" si="12"/>
        <v>0</v>
      </c>
      <c r="U12" s="21">
        <v>1054</v>
      </c>
      <c r="V12" s="11"/>
      <c r="W12" s="37">
        <f t="shared" si="13"/>
        <v>0</v>
      </c>
      <c r="X12" s="37">
        <f t="shared" si="14"/>
        <v>0</v>
      </c>
      <c r="Y12" s="39">
        <f t="shared" si="15"/>
        <v>65.844402277039848</v>
      </c>
      <c r="Z12" s="40">
        <f t="shared" si="16"/>
        <v>65.844402277039848</v>
      </c>
    </row>
    <row r="13" spans="1:26" s="14" customFormat="1" ht="45.75" x14ac:dyDescent="0.3">
      <c r="A13" s="96"/>
      <c r="B13" s="69" t="s">
        <v>30</v>
      </c>
      <c r="C13" s="6" t="s">
        <v>31</v>
      </c>
      <c r="D13" s="7" t="s">
        <v>43</v>
      </c>
      <c r="E13" s="8" t="s">
        <v>11</v>
      </c>
      <c r="F13" s="17">
        <v>1</v>
      </c>
      <c r="G13" s="22">
        <v>1</v>
      </c>
      <c r="H13" s="23">
        <v>1</v>
      </c>
      <c r="I13" s="70">
        <f t="shared" si="5"/>
        <v>1</v>
      </c>
      <c r="J13" s="37">
        <f t="shared" si="6"/>
        <v>100</v>
      </c>
      <c r="K13" s="38">
        <f t="shared" si="7"/>
        <v>100</v>
      </c>
      <c r="L13" s="22">
        <v>1</v>
      </c>
      <c r="M13" s="66">
        <v>1</v>
      </c>
      <c r="N13" s="70">
        <f t="shared" si="8"/>
        <v>1</v>
      </c>
      <c r="O13" s="37">
        <f t="shared" si="9"/>
        <v>100</v>
      </c>
      <c r="P13" s="38">
        <f t="shared" si="10"/>
        <v>100</v>
      </c>
      <c r="Q13" s="22">
        <v>1</v>
      </c>
      <c r="R13" s="26"/>
      <c r="S13" s="37">
        <f t="shared" si="11"/>
        <v>0</v>
      </c>
      <c r="T13" s="38">
        <f t="shared" si="12"/>
        <v>0</v>
      </c>
      <c r="U13" s="22">
        <v>1</v>
      </c>
      <c r="V13" s="26"/>
      <c r="W13" s="37">
        <f t="shared" si="13"/>
        <v>0</v>
      </c>
      <c r="X13" s="37">
        <f t="shared" si="14"/>
        <v>0</v>
      </c>
      <c r="Y13" s="39">
        <f t="shared" si="15"/>
        <v>50</v>
      </c>
      <c r="Z13" s="45">
        <f>IF(E13="a",(H13+M13+R13+V13)/(G13+L13+Q13+U13)*100,IF(E13=2015,(V13/F13)*100,IF(E13=2014,(R13/F13)*100,IF(E13=2013,(M13/F13)*100,IF(E13=2012,(H13/F13)*100,0)))))</f>
        <v>50</v>
      </c>
    </row>
    <row r="14" spans="1:26" ht="56.25" x14ac:dyDescent="0.3">
      <c r="A14" s="96"/>
      <c r="B14" s="69" t="s">
        <v>32</v>
      </c>
      <c r="C14" s="6" t="s">
        <v>33</v>
      </c>
      <c r="D14" s="7" t="s">
        <v>44</v>
      </c>
      <c r="E14" s="8" t="s">
        <v>11</v>
      </c>
      <c r="F14" s="17">
        <v>1</v>
      </c>
      <c r="G14" s="22">
        <v>1</v>
      </c>
      <c r="H14" s="23">
        <v>1</v>
      </c>
      <c r="I14" s="70">
        <f t="shared" si="5"/>
        <v>1</v>
      </c>
      <c r="J14" s="37">
        <f t="shared" si="6"/>
        <v>100</v>
      </c>
      <c r="K14" s="38">
        <f t="shared" si="7"/>
        <v>100</v>
      </c>
      <c r="L14" s="22">
        <v>1</v>
      </c>
      <c r="M14" s="66">
        <v>1</v>
      </c>
      <c r="N14" s="70">
        <f t="shared" si="8"/>
        <v>1</v>
      </c>
      <c r="O14" s="37">
        <f t="shared" si="9"/>
        <v>100</v>
      </c>
      <c r="P14" s="38">
        <f t="shared" si="10"/>
        <v>100</v>
      </c>
      <c r="Q14" s="22">
        <v>1</v>
      </c>
      <c r="R14" s="26"/>
      <c r="S14" s="37">
        <f t="shared" si="11"/>
        <v>0</v>
      </c>
      <c r="T14" s="38">
        <f t="shared" si="12"/>
        <v>0</v>
      </c>
      <c r="U14" s="22">
        <v>1</v>
      </c>
      <c r="V14" s="26"/>
      <c r="W14" s="37">
        <f t="shared" si="13"/>
        <v>0</v>
      </c>
      <c r="X14" s="37">
        <f t="shared" si="14"/>
        <v>0</v>
      </c>
      <c r="Y14" s="39">
        <f t="shared" si="15"/>
        <v>50</v>
      </c>
      <c r="Z14" s="45">
        <f>IF(E14="a",(H14+M14+R14+V14)/(G14+L14+Q14+U14)*100,IF(E14=2015,(V14/F14)*100,IF(E14=2014,(R14/F14)*100,IF(E14=2013,(M14/F14)*100,IF(E14=2012,(H14/F14)*100,0)))))</f>
        <v>50</v>
      </c>
    </row>
    <row r="15" spans="1:26" ht="78.75" x14ac:dyDescent="0.3">
      <c r="A15" s="96"/>
      <c r="B15" s="96" t="s">
        <v>34</v>
      </c>
      <c r="C15" s="6" t="s">
        <v>35</v>
      </c>
      <c r="D15" s="7" t="s">
        <v>45</v>
      </c>
      <c r="E15" s="8" t="s">
        <v>11</v>
      </c>
      <c r="F15" s="12">
        <v>6</v>
      </c>
      <c r="G15" s="11">
        <v>3</v>
      </c>
      <c r="H15" s="19">
        <v>0</v>
      </c>
      <c r="I15" s="70">
        <f t="shared" si="5"/>
        <v>1</v>
      </c>
      <c r="J15" s="37">
        <f t="shared" si="6"/>
        <v>0</v>
      </c>
      <c r="K15" s="38">
        <f t="shared" si="7"/>
        <v>0</v>
      </c>
      <c r="L15" s="11">
        <v>1</v>
      </c>
      <c r="M15" s="61">
        <v>9</v>
      </c>
      <c r="N15" s="70">
        <f t="shared" si="8"/>
        <v>1</v>
      </c>
      <c r="O15" s="37">
        <f t="shared" si="9"/>
        <v>100</v>
      </c>
      <c r="P15" s="38">
        <f t="shared" si="10"/>
        <v>900</v>
      </c>
      <c r="Q15" s="11">
        <v>1</v>
      </c>
      <c r="R15" s="11"/>
      <c r="S15" s="37">
        <f t="shared" si="11"/>
        <v>0</v>
      </c>
      <c r="T15" s="38">
        <f t="shared" si="12"/>
        <v>0</v>
      </c>
      <c r="U15" s="11">
        <v>1</v>
      </c>
      <c r="V15" s="11"/>
      <c r="W15" s="37">
        <f t="shared" si="13"/>
        <v>0</v>
      </c>
      <c r="X15" s="37">
        <f t="shared" si="14"/>
        <v>0</v>
      </c>
      <c r="Y15" s="39">
        <f t="shared" si="15"/>
        <v>100</v>
      </c>
      <c r="Z15" s="40">
        <f t="shared" si="16"/>
        <v>150</v>
      </c>
    </row>
    <row r="16" spans="1:26" ht="67.5" x14ac:dyDescent="0.3">
      <c r="A16" s="96"/>
      <c r="B16" s="96"/>
      <c r="C16" s="6" t="s">
        <v>36</v>
      </c>
      <c r="D16" s="7" t="s">
        <v>46</v>
      </c>
      <c r="E16" s="8" t="s">
        <v>11</v>
      </c>
      <c r="F16" s="12">
        <v>7</v>
      </c>
      <c r="G16" s="11">
        <v>7</v>
      </c>
      <c r="H16" s="19">
        <v>0</v>
      </c>
      <c r="I16" s="70">
        <f t="shared" si="5"/>
        <v>1</v>
      </c>
      <c r="J16" s="37">
        <f t="shared" si="6"/>
        <v>0</v>
      </c>
      <c r="K16" s="38">
        <f t="shared" si="7"/>
        <v>0</v>
      </c>
      <c r="L16" s="11">
        <v>7</v>
      </c>
      <c r="M16" s="61">
        <v>0</v>
      </c>
      <c r="N16" s="70">
        <f t="shared" si="8"/>
        <v>1</v>
      </c>
      <c r="O16" s="37">
        <f t="shared" si="9"/>
        <v>0</v>
      </c>
      <c r="P16" s="38">
        <f t="shared" si="10"/>
        <v>0</v>
      </c>
      <c r="Q16" s="11">
        <v>7</v>
      </c>
      <c r="R16" s="11"/>
      <c r="S16" s="37">
        <f t="shared" si="11"/>
        <v>0</v>
      </c>
      <c r="T16" s="38">
        <f t="shared" si="12"/>
        <v>0</v>
      </c>
      <c r="U16" s="11">
        <v>7</v>
      </c>
      <c r="V16" s="11"/>
      <c r="W16" s="37">
        <f t="shared" si="13"/>
        <v>0</v>
      </c>
      <c r="X16" s="37">
        <f t="shared" si="14"/>
        <v>0</v>
      </c>
      <c r="Y16" s="39">
        <f t="shared" si="15"/>
        <v>0</v>
      </c>
      <c r="Z16" s="45">
        <f>IF(E16="a",(H16+M16+R16+V16)/(G16+L16+Q16+U16)*100,IF(E16=2015,(V16/F16)*100,IF(E16=2014,(R16/F16)*100,IF(E16=2013,(M16/F16)*100,IF(E16=2012,(H16/F16)*100,0)))))</f>
        <v>0</v>
      </c>
    </row>
    <row r="17" spans="1:26" ht="66" customHeight="1" x14ac:dyDescent="0.3">
      <c r="A17" s="96"/>
      <c r="B17" s="96"/>
      <c r="C17" s="6" t="s">
        <v>37</v>
      </c>
      <c r="D17" s="7" t="s">
        <v>47</v>
      </c>
      <c r="E17" s="8" t="s">
        <v>11</v>
      </c>
      <c r="F17" s="12">
        <v>7</v>
      </c>
      <c r="G17" s="11">
        <v>7</v>
      </c>
      <c r="H17" s="19">
        <v>0</v>
      </c>
      <c r="I17" s="70">
        <f t="shared" si="5"/>
        <v>1</v>
      </c>
      <c r="J17" s="37">
        <f t="shared" si="6"/>
        <v>0</v>
      </c>
      <c r="K17" s="38">
        <f t="shared" si="7"/>
        <v>0</v>
      </c>
      <c r="L17" s="11">
        <v>7</v>
      </c>
      <c r="M17" s="61">
        <v>1</v>
      </c>
      <c r="N17" s="70">
        <f t="shared" si="8"/>
        <v>1</v>
      </c>
      <c r="O17" s="37">
        <f t="shared" si="9"/>
        <v>14.285714285714285</v>
      </c>
      <c r="P17" s="38">
        <f t="shared" si="10"/>
        <v>14.285714285714285</v>
      </c>
      <c r="Q17" s="11">
        <v>7</v>
      </c>
      <c r="R17" s="11"/>
      <c r="S17" s="37">
        <f t="shared" si="11"/>
        <v>0</v>
      </c>
      <c r="T17" s="38">
        <f t="shared" si="12"/>
        <v>0</v>
      </c>
      <c r="U17" s="11">
        <v>7</v>
      </c>
      <c r="V17" s="11"/>
      <c r="W17" s="37">
        <f t="shared" si="13"/>
        <v>0</v>
      </c>
      <c r="X17" s="37">
        <f t="shared" si="14"/>
        <v>0</v>
      </c>
      <c r="Y17" s="39">
        <f t="shared" si="15"/>
        <v>3.5714285714285712</v>
      </c>
      <c r="Z17" s="45">
        <f>IF(E17="a",(H17+M17+R17+V17)/(G17+L17+Q17+U17)*100,IF(E17=2015,(V17/F17)*100,IF(E17=2014,(R17/F17)*100,IF(E17=2013,(M17/F17)*100,IF(E17=2012,(H17/F17)*100,0)))))</f>
        <v>3.5714285714285712</v>
      </c>
    </row>
    <row r="18" spans="1:26" ht="67.5" x14ac:dyDescent="0.3">
      <c r="A18" s="96"/>
      <c r="B18" s="96"/>
      <c r="C18" s="6" t="s">
        <v>38</v>
      </c>
      <c r="D18" s="7" t="s">
        <v>48</v>
      </c>
      <c r="E18" s="8" t="s">
        <v>11</v>
      </c>
      <c r="F18" s="12">
        <v>7</v>
      </c>
      <c r="G18" s="11">
        <v>4</v>
      </c>
      <c r="H18" s="19">
        <v>4</v>
      </c>
      <c r="I18" s="70">
        <f t="shared" si="5"/>
        <v>1</v>
      </c>
      <c r="J18" s="37">
        <f t="shared" si="6"/>
        <v>100</v>
      </c>
      <c r="K18" s="38">
        <f t="shared" si="7"/>
        <v>100</v>
      </c>
      <c r="L18" s="11">
        <v>2</v>
      </c>
      <c r="M18" s="61">
        <v>0</v>
      </c>
      <c r="N18" s="70">
        <f t="shared" si="8"/>
        <v>1</v>
      </c>
      <c r="O18" s="37">
        <f t="shared" si="9"/>
        <v>0</v>
      </c>
      <c r="P18" s="38">
        <f t="shared" si="10"/>
        <v>0</v>
      </c>
      <c r="Q18" s="11">
        <v>1</v>
      </c>
      <c r="R18" s="11"/>
      <c r="S18" s="37">
        <f t="shared" si="11"/>
        <v>0</v>
      </c>
      <c r="T18" s="38">
        <f t="shared" si="12"/>
        <v>0</v>
      </c>
      <c r="U18" s="11">
        <v>0</v>
      </c>
      <c r="V18" s="11"/>
      <c r="W18" s="37" t="str">
        <f t="shared" si="13"/>
        <v>NA</v>
      </c>
      <c r="X18" s="37" t="str">
        <f t="shared" si="14"/>
        <v>NA</v>
      </c>
      <c r="Y18" s="39">
        <f t="shared" si="15"/>
        <v>57.142857142857139</v>
      </c>
      <c r="Z18" s="40">
        <f t="shared" si="16"/>
        <v>57.142857142857139</v>
      </c>
    </row>
    <row r="19" spans="1:26" s="48" customFormat="1" ht="67.5" x14ac:dyDescent="0.3">
      <c r="A19" s="96"/>
      <c r="B19" s="56" t="s">
        <v>39</v>
      </c>
      <c r="C19" s="46" t="s">
        <v>40</v>
      </c>
      <c r="D19" s="12" t="s">
        <v>49</v>
      </c>
      <c r="E19" s="11">
        <v>2013</v>
      </c>
      <c r="F19" s="12">
        <v>7</v>
      </c>
      <c r="G19" s="11">
        <v>4</v>
      </c>
      <c r="H19" s="19">
        <v>0</v>
      </c>
      <c r="I19" s="70">
        <f t="shared" si="5"/>
        <v>1</v>
      </c>
      <c r="J19" s="37">
        <f t="shared" si="6"/>
        <v>0</v>
      </c>
      <c r="K19" s="38">
        <f t="shared" si="7"/>
        <v>0</v>
      </c>
      <c r="L19" s="11">
        <v>5</v>
      </c>
      <c r="M19" s="61">
        <v>1</v>
      </c>
      <c r="N19" s="70">
        <f t="shared" si="8"/>
        <v>1</v>
      </c>
      <c r="O19" s="37">
        <f t="shared" si="9"/>
        <v>20</v>
      </c>
      <c r="P19" s="38">
        <f t="shared" si="10"/>
        <v>20</v>
      </c>
      <c r="Q19" s="11">
        <v>7</v>
      </c>
      <c r="R19" s="11"/>
      <c r="S19" s="37">
        <f t="shared" si="11"/>
        <v>0</v>
      </c>
      <c r="T19" s="38">
        <f t="shared" si="12"/>
        <v>0</v>
      </c>
      <c r="U19" s="11">
        <v>7</v>
      </c>
      <c r="V19" s="11"/>
      <c r="W19" s="37">
        <f t="shared" si="13"/>
        <v>0</v>
      </c>
      <c r="X19" s="37">
        <f t="shared" si="14"/>
        <v>0</v>
      </c>
      <c r="Y19" s="39">
        <f t="shared" si="15"/>
        <v>14.285714285714285</v>
      </c>
      <c r="Z19" s="40">
        <f t="shared" si="16"/>
        <v>14.285714285714285</v>
      </c>
    </row>
    <row r="20" spans="1:26" s="48" customFormat="1" ht="45.75" x14ac:dyDescent="0.3">
      <c r="A20" s="96" t="s">
        <v>50</v>
      </c>
      <c r="B20" s="96" t="s">
        <v>51</v>
      </c>
      <c r="C20" s="49" t="s">
        <v>52</v>
      </c>
      <c r="D20" s="50" t="s">
        <v>97</v>
      </c>
      <c r="E20" s="11" t="s">
        <v>11</v>
      </c>
      <c r="F20" s="25">
        <v>1</v>
      </c>
      <c r="G20" s="21">
        <v>0</v>
      </c>
      <c r="H20" s="51">
        <v>0</v>
      </c>
      <c r="I20" s="70">
        <f t="shared" si="5"/>
        <v>0</v>
      </c>
      <c r="J20" s="37" t="str">
        <f t="shared" si="6"/>
        <v>NA</v>
      </c>
      <c r="K20" s="38" t="str">
        <f t="shared" si="7"/>
        <v>NA</v>
      </c>
      <c r="L20" s="25">
        <v>1</v>
      </c>
      <c r="M20" s="64">
        <v>0</v>
      </c>
      <c r="N20" s="70">
        <f t="shared" si="8"/>
        <v>1</v>
      </c>
      <c r="O20" s="37">
        <f t="shared" si="9"/>
        <v>0</v>
      </c>
      <c r="P20" s="38">
        <f t="shared" si="10"/>
        <v>0</v>
      </c>
      <c r="Q20" s="25">
        <v>0</v>
      </c>
      <c r="R20" s="25"/>
      <c r="S20" s="37" t="str">
        <f t="shared" si="11"/>
        <v>NA</v>
      </c>
      <c r="T20" s="38" t="str">
        <f t="shared" si="12"/>
        <v>NA</v>
      </c>
      <c r="U20" s="25">
        <v>0</v>
      </c>
      <c r="V20" s="25"/>
      <c r="W20" s="37" t="str">
        <f t="shared" si="13"/>
        <v>NA</v>
      </c>
      <c r="X20" s="37" t="str">
        <f t="shared" si="14"/>
        <v>NA</v>
      </c>
      <c r="Y20" s="39">
        <f t="shared" si="15"/>
        <v>0</v>
      </c>
      <c r="Z20" s="40">
        <f t="shared" si="16"/>
        <v>0</v>
      </c>
    </row>
    <row r="21" spans="1:26" ht="59.25" customHeight="1" x14ac:dyDescent="0.3">
      <c r="A21" s="96"/>
      <c r="B21" s="96"/>
      <c r="C21" s="10" t="s">
        <v>53</v>
      </c>
      <c r="D21" s="13" t="s">
        <v>98</v>
      </c>
      <c r="E21" s="8">
        <v>2013</v>
      </c>
      <c r="F21" s="27">
        <v>0.5</v>
      </c>
      <c r="G21" s="26">
        <v>0</v>
      </c>
      <c r="H21" s="20">
        <v>0</v>
      </c>
      <c r="I21" s="70">
        <f t="shared" si="5"/>
        <v>0</v>
      </c>
      <c r="J21" s="37" t="str">
        <f t="shared" si="6"/>
        <v>NA</v>
      </c>
      <c r="K21" s="38" t="str">
        <f t="shared" si="7"/>
        <v>NA</v>
      </c>
      <c r="L21" s="26">
        <v>0.1</v>
      </c>
      <c r="M21" s="64">
        <v>0</v>
      </c>
      <c r="N21" s="70">
        <f t="shared" si="8"/>
        <v>1</v>
      </c>
      <c r="O21" s="37">
        <f t="shared" si="9"/>
        <v>0</v>
      </c>
      <c r="P21" s="38">
        <f t="shared" si="10"/>
        <v>0</v>
      </c>
      <c r="Q21" s="15">
        <v>0.2</v>
      </c>
      <c r="R21" s="26">
        <v>0</v>
      </c>
      <c r="S21" s="37">
        <f t="shared" si="11"/>
        <v>0</v>
      </c>
      <c r="T21" s="38">
        <f t="shared" si="12"/>
        <v>0</v>
      </c>
      <c r="U21" s="15">
        <v>0.2</v>
      </c>
      <c r="V21" s="26">
        <v>0</v>
      </c>
      <c r="W21" s="37">
        <f t="shared" si="13"/>
        <v>0</v>
      </c>
      <c r="X21" s="37">
        <f t="shared" si="14"/>
        <v>0</v>
      </c>
      <c r="Y21" s="39">
        <f t="shared" si="15"/>
        <v>0</v>
      </c>
      <c r="Z21" s="40">
        <f t="shared" si="16"/>
        <v>0</v>
      </c>
    </row>
    <row r="22" spans="1:26" ht="45.75" x14ac:dyDescent="0.3">
      <c r="A22" s="96"/>
      <c r="B22" s="96"/>
      <c r="C22" s="10" t="s">
        <v>54</v>
      </c>
      <c r="D22" s="13" t="s">
        <v>99</v>
      </c>
      <c r="E22" s="8" t="s">
        <v>11</v>
      </c>
      <c r="F22" s="25">
        <v>1</v>
      </c>
      <c r="G22" s="16">
        <v>0</v>
      </c>
      <c r="H22" s="28">
        <v>0</v>
      </c>
      <c r="I22" s="70">
        <f t="shared" si="5"/>
        <v>0</v>
      </c>
      <c r="J22" s="37" t="str">
        <f t="shared" si="6"/>
        <v>NA</v>
      </c>
      <c r="K22" s="38" t="str">
        <f t="shared" si="7"/>
        <v>NA</v>
      </c>
      <c r="L22" s="16">
        <v>0</v>
      </c>
      <c r="M22" s="67">
        <v>0</v>
      </c>
      <c r="N22" s="70">
        <f t="shared" si="8"/>
        <v>0</v>
      </c>
      <c r="O22" s="37" t="str">
        <f t="shared" si="9"/>
        <v>NA</v>
      </c>
      <c r="P22" s="38" t="str">
        <f t="shared" si="10"/>
        <v>NA</v>
      </c>
      <c r="Q22" s="9">
        <v>1</v>
      </c>
      <c r="R22" s="11"/>
      <c r="S22" s="37">
        <f t="shared" si="11"/>
        <v>0</v>
      </c>
      <c r="T22" s="38">
        <f t="shared" si="12"/>
        <v>0</v>
      </c>
      <c r="U22" s="9">
        <v>0</v>
      </c>
      <c r="V22" s="11"/>
      <c r="W22" s="37" t="str">
        <f t="shared" si="13"/>
        <v>NA</v>
      </c>
      <c r="X22" s="37" t="str">
        <f t="shared" si="14"/>
        <v>NA</v>
      </c>
      <c r="Y22" s="39">
        <f t="shared" si="15"/>
        <v>0</v>
      </c>
      <c r="Z22" s="40">
        <f t="shared" si="16"/>
        <v>0</v>
      </c>
    </row>
    <row r="23" spans="1:26" ht="56.25" x14ac:dyDescent="0.3">
      <c r="A23" s="96"/>
      <c r="B23" s="96"/>
      <c r="C23" s="10" t="s">
        <v>55</v>
      </c>
      <c r="D23" s="13" t="s">
        <v>100</v>
      </c>
      <c r="E23" s="8" t="s">
        <v>11</v>
      </c>
      <c r="F23" s="27">
        <v>0.4</v>
      </c>
      <c r="G23" s="26">
        <v>0</v>
      </c>
      <c r="H23" s="20">
        <v>0</v>
      </c>
      <c r="I23" s="70">
        <f t="shared" si="5"/>
        <v>0</v>
      </c>
      <c r="J23" s="37" t="str">
        <f t="shared" si="6"/>
        <v>NA</v>
      </c>
      <c r="K23" s="38" t="str">
        <f t="shared" si="7"/>
        <v>NA</v>
      </c>
      <c r="L23" s="26">
        <v>0</v>
      </c>
      <c r="M23" s="64">
        <v>0</v>
      </c>
      <c r="N23" s="70">
        <f t="shared" si="8"/>
        <v>0</v>
      </c>
      <c r="O23" s="37" t="str">
        <f t="shared" si="9"/>
        <v>NA</v>
      </c>
      <c r="P23" s="38" t="str">
        <f t="shared" si="10"/>
        <v>NA</v>
      </c>
      <c r="Q23" s="15">
        <v>0.2</v>
      </c>
      <c r="R23" s="26"/>
      <c r="S23" s="37">
        <f t="shared" si="11"/>
        <v>0</v>
      </c>
      <c r="T23" s="38">
        <f t="shared" si="12"/>
        <v>0</v>
      </c>
      <c r="U23" s="15">
        <v>0.2</v>
      </c>
      <c r="V23" s="26"/>
      <c r="W23" s="37">
        <f t="shared" si="13"/>
        <v>0</v>
      </c>
      <c r="X23" s="37">
        <f t="shared" si="14"/>
        <v>0</v>
      </c>
      <c r="Y23" s="39">
        <f t="shared" si="15"/>
        <v>0</v>
      </c>
      <c r="Z23" s="40">
        <f t="shared" si="16"/>
        <v>0</v>
      </c>
    </row>
    <row r="24" spans="1:26" ht="45.75" x14ac:dyDescent="0.3">
      <c r="A24" s="96"/>
      <c r="B24" s="96" t="s">
        <v>56</v>
      </c>
      <c r="C24" s="6" t="s">
        <v>57</v>
      </c>
      <c r="D24" s="13" t="s">
        <v>101</v>
      </c>
      <c r="E24" s="8" t="s">
        <v>11</v>
      </c>
      <c r="F24" s="12">
        <v>1</v>
      </c>
      <c r="G24" s="11">
        <v>1</v>
      </c>
      <c r="H24" s="19">
        <v>1</v>
      </c>
      <c r="I24" s="70">
        <f t="shared" si="5"/>
        <v>1</v>
      </c>
      <c r="J24" s="37">
        <f t="shared" si="6"/>
        <v>100</v>
      </c>
      <c r="K24" s="38">
        <f t="shared" si="7"/>
        <v>100</v>
      </c>
      <c r="L24" s="11">
        <v>0</v>
      </c>
      <c r="M24" s="63">
        <v>1</v>
      </c>
      <c r="N24" s="70">
        <f t="shared" si="8"/>
        <v>1</v>
      </c>
      <c r="O24" s="37">
        <f t="shared" si="9"/>
        <v>100</v>
      </c>
      <c r="P24" s="38">
        <f t="shared" si="10"/>
        <v>100</v>
      </c>
      <c r="Q24" s="8">
        <v>0</v>
      </c>
      <c r="R24" s="11"/>
      <c r="S24" s="37" t="str">
        <f t="shared" si="11"/>
        <v>NA</v>
      </c>
      <c r="T24" s="38" t="str">
        <f t="shared" si="12"/>
        <v>NA</v>
      </c>
      <c r="U24" s="8">
        <v>0</v>
      </c>
      <c r="V24" s="11"/>
      <c r="W24" s="37" t="str">
        <f t="shared" si="13"/>
        <v>NA</v>
      </c>
      <c r="X24" s="37" t="str">
        <f t="shared" si="14"/>
        <v>NA</v>
      </c>
      <c r="Y24" s="39">
        <f t="shared" si="15"/>
        <v>100</v>
      </c>
      <c r="Z24" s="40">
        <f t="shared" si="16"/>
        <v>200</v>
      </c>
    </row>
    <row r="25" spans="1:26" s="48" customFormat="1" ht="67.5" x14ac:dyDescent="0.3">
      <c r="A25" s="96"/>
      <c r="B25" s="96"/>
      <c r="C25" s="46" t="s">
        <v>58</v>
      </c>
      <c r="D25" s="50" t="s">
        <v>102</v>
      </c>
      <c r="E25" s="11">
        <v>2013</v>
      </c>
      <c r="F25" s="17">
        <v>1</v>
      </c>
      <c r="G25" s="52">
        <v>0.1</v>
      </c>
      <c r="H25" s="53">
        <v>0</v>
      </c>
      <c r="I25" s="70">
        <f t="shared" si="5"/>
        <v>1</v>
      </c>
      <c r="J25" s="37">
        <f t="shared" si="6"/>
        <v>0</v>
      </c>
      <c r="K25" s="38">
        <f t="shared" si="7"/>
        <v>0</v>
      </c>
      <c r="L25" s="26">
        <v>0.5</v>
      </c>
      <c r="M25" s="64">
        <v>0.15</v>
      </c>
      <c r="N25" s="70">
        <f t="shared" si="8"/>
        <v>1</v>
      </c>
      <c r="O25" s="37">
        <f t="shared" si="9"/>
        <v>30</v>
      </c>
      <c r="P25" s="38">
        <f t="shared" si="10"/>
        <v>30</v>
      </c>
      <c r="Q25" s="26">
        <v>0.75</v>
      </c>
      <c r="R25" s="26"/>
      <c r="S25" s="37">
        <f t="shared" si="11"/>
        <v>0</v>
      </c>
      <c r="T25" s="38">
        <f t="shared" si="12"/>
        <v>0</v>
      </c>
      <c r="U25" s="26">
        <v>1</v>
      </c>
      <c r="V25" s="26"/>
      <c r="W25" s="37">
        <f t="shared" si="13"/>
        <v>0</v>
      </c>
      <c r="X25" s="37">
        <f t="shared" si="14"/>
        <v>0</v>
      </c>
      <c r="Y25" s="39">
        <f t="shared" si="15"/>
        <v>15</v>
      </c>
      <c r="Z25" s="40">
        <f>IF(E25="a",(H25+M25+R25+V25)/(G25+L25+Q25+U25)*100,IF(E25=2015,(V25/F25)*100,IF(E25=2014,(R25/F25)*100,IF(E25=2013,(M25/F25)*100,IF(E25=2012,(H25/F25)*100,0)))))</f>
        <v>15</v>
      </c>
    </row>
    <row r="26" spans="1:26" ht="67.5" x14ac:dyDescent="0.3">
      <c r="A26" s="96"/>
      <c r="B26" s="97" t="s">
        <v>59</v>
      </c>
      <c r="C26" s="6" t="s">
        <v>60</v>
      </c>
      <c r="D26" s="13" t="s">
        <v>103</v>
      </c>
      <c r="E26" s="8" t="s">
        <v>11</v>
      </c>
      <c r="F26" s="17">
        <v>1</v>
      </c>
      <c r="G26" s="26">
        <v>0</v>
      </c>
      <c r="H26" s="20">
        <v>0</v>
      </c>
      <c r="I26" s="70">
        <f t="shared" si="5"/>
        <v>0</v>
      </c>
      <c r="J26" s="37" t="str">
        <f t="shared" si="6"/>
        <v>NA</v>
      </c>
      <c r="K26" s="38" t="str">
        <f t="shared" si="7"/>
        <v>NA</v>
      </c>
      <c r="L26" s="26">
        <v>1</v>
      </c>
      <c r="M26" s="64">
        <v>1</v>
      </c>
      <c r="N26" s="70">
        <f t="shared" si="8"/>
        <v>1</v>
      </c>
      <c r="O26" s="37">
        <f t="shared" si="9"/>
        <v>100</v>
      </c>
      <c r="P26" s="38">
        <f t="shared" si="10"/>
        <v>100</v>
      </c>
      <c r="Q26" s="15">
        <v>1</v>
      </c>
      <c r="R26" s="26"/>
      <c r="S26" s="37">
        <f t="shared" si="11"/>
        <v>0</v>
      </c>
      <c r="T26" s="38">
        <f t="shared" si="12"/>
        <v>0</v>
      </c>
      <c r="U26" s="15">
        <v>1</v>
      </c>
      <c r="V26" s="26"/>
      <c r="W26" s="37">
        <f t="shared" si="13"/>
        <v>0</v>
      </c>
      <c r="X26" s="37">
        <f t="shared" si="14"/>
        <v>0</v>
      </c>
      <c r="Y26" s="39">
        <f t="shared" si="15"/>
        <v>33.333333333333329</v>
      </c>
      <c r="Z26" s="45">
        <f>IF(E26="a",(H26+M26+R26+V26)/(G26+L26+Q26+U26)*100,IF(E26=2015,(V26/F26)*100,IF(E26=2014,(R26/F26)*100,IF(E26=2013,(M26/F26)*100,IF(E26=2012,(H26/F26)*100,0)))))</f>
        <v>33.333333333333329</v>
      </c>
    </row>
    <row r="27" spans="1:26" ht="78.75" x14ac:dyDescent="0.3">
      <c r="A27" s="96"/>
      <c r="B27" s="97"/>
      <c r="C27" s="6" t="s">
        <v>61</v>
      </c>
      <c r="D27" s="13" t="s">
        <v>104</v>
      </c>
      <c r="E27" s="8" t="s">
        <v>11</v>
      </c>
      <c r="F27" s="17">
        <v>0.3</v>
      </c>
      <c r="G27" s="26">
        <v>0</v>
      </c>
      <c r="H27" s="20">
        <v>0</v>
      </c>
      <c r="I27" s="70">
        <f t="shared" si="5"/>
        <v>0</v>
      </c>
      <c r="J27" s="37" t="str">
        <f t="shared" si="6"/>
        <v>NA</v>
      </c>
      <c r="K27" s="38" t="str">
        <f t="shared" si="7"/>
        <v>NA</v>
      </c>
      <c r="L27" s="26">
        <v>0.1</v>
      </c>
      <c r="M27" s="64">
        <v>0</v>
      </c>
      <c r="N27" s="70">
        <f t="shared" si="8"/>
        <v>1</v>
      </c>
      <c r="O27" s="37">
        <f t="shared" si="9"/>
        <v>0</v>
      </c>
      <c r="P27" s="38">
        <f t="shared" si="10"/>
        <v>0</v>
      </c>
      <c r="Q27" s="15">
        <v>0.1</v>
      </c>
      <c r="R27" s="26"/>
      <c r="S27" s="37">
        <f t="shared" si="11"/>
        <v>0</v>
      </c>
      <c r="T27" s="38">
        <f t="shared" si="12"/>
        <v>0</v>
      </c>
      <c r="U27" s="15">
        <v>0.1</v>
      </c>
      <c r="V27" s="26"/>
      <c r="W27" s="37">
        <f t="shared" si="13"/>
        <v>0</v>
      </c>
      <c r="X27" s="37">
        <f t="shared" si="14"/>
        <v>0</v>
      </c>
      <c r="Y27" s="39">
        <f t="shared" si="15"/>
        <v>0</v>
      </c>
      <c r="Z27" s="40">
        <f>IF(E27="a",(H27+M27+R27+V27)/(G27+L27+Q27+U27)*100,IF(E27=2015,(V27/F27)*100,IF(E27=2014,(R27/F27)*100,IF(E27=2013,(M27/F27)*100,IF(E27=2012,(H27/F27)*100,0)))))</f>
        <v>0</v>
      </c>
    </row>
    <row r="28" spans="1:26" ht="90" x14ac:dyDescent="0.3">
      <c r="A28" s="96"/>
      <c r="B28" s="96" t="s">
        <v>62</v>
      </c>
      <c r="C28" s="6" t="s">
        <v>63</v>
      </c>
      <c r="D28" s="13" t="s">
        <v>105</v>
      </c>
      <c r="E28" s="8" t="s">
        <v>11</v>
      </c>
      <c r="F28" s="12">
        <v>7</v>
      </c>
      <c r="G28" s="11">
        <v>3</v>
      </c>
      <c r="H28" s="19">
        <v>3</v>
      </c>
      <c r="I28" s="70">
        <f t="shared" si="5"/>
        <v>1</v>
      </c>
      <c r="J28" s="37">
        <f t="shared" si="6"/>
        <v>100</v>
      </c>
      <c r="K28" s="38">
        <f t="shared" si="7"/>
        <v>100</v>
      </c>
      <c r="L28" s="11">
        <v>2</v>
      </c>
      <c r="M28" s="63">
        <v>6</v>
      </c>
      <c r="N28" s="70">
        <f t="shared" si="8"/>
        <v>1</v>
      </c>
      <c r="O28" s="37">
        <f t="shared" si="9"/>
        <v>100</v>
      </c>
      <c r="P28" s="38">
        <f t="shared" si="10"/>
        <v>300</v>
      </c>
      <c r="Q28" s="8">
        <v>2</v>
      </c>
      <c r="R28" s="11"/>
      <c r="S28" s="37">
        <f t="shared" si="11"/>
        <v>0</v>
      </c>
      <c r="T28" s="38">
        <f t="shared" si="12"/>
        <v>0</v>
      </c>
      <c r="U28" s="8">
        <v>0</v>
      </c>
      <c r="V28" s="11"/>
      <c r="W28" s="37" t="str">
        <f t="shared" si="13"/>
        <v>NA</v>
      </c>
      <c r="X28" s="37" t="str">
        <f t="shared" si="14"/>
        <v>NA</v>
      </c>
      <c r="Y28" s="39">
        <f t="shared" si="15"/>
        <v>100</v>
      </c>
      <c r="Z28" s="40">
        <f t="shared" si="16"/>
        <v>128.57142857142858</v>
      </c>
    </row>
    <row r="29" spans="1:26" s="48" customFormat="1" ht="70.5" customHeight="1" x14ac:dyDescent="0.3">
      <c r="A29" s="96"/>
      <c r="B29" s="96"/>
      <c r="C29" s="46" t="s">
        <v>64</v>
      </c>
      <c r="D29" s="50" t="s">
        <v>106</v>
      </c>
      <c r="E29" s="11">
        <v>2013</v>
      </c>
      <c r="F29" s="17">
        <v>1</v>
      </c>
      <c r="G29" s="22">
        <v>0.7</v>
      </c>
      <c r="H29" s="23">
        <v>0.25</v>
      </c>
      <c r="I29" s="70">
        <f t="shared" si="5"/>
        <v>1</v>
      </c>
      <c r="J29" s="37">
        <f t="shared" si="6"/>
        <v>35.714285714285715</v>
      </c>
      <c r="K29" s="38">
        <f t="shared" si="7"/>
        <v>35.714285714285715</v>
      </c>
      <c r="L29" s="22">
        <v>0.8</v>
      </c>
      <c r="M29" s="68">
        <v>0.1</v>
      </c>
      <c r="N29" s="70">
        <f t="shared" si="8"/>
        <v>1</v>
      </c>
      <c r="O29" s="37">
        <f t="shared" si="9"/>
        <v>12.5</v>
      </c>
      <c r="P29" s="38">
        <f t="shared" si="10"/>
        <v>12.5</v>
      </c>
      <c r="Q29" s="22">
        <v>0.9</v>
      </c>
      <c r="R29" s="26"/>
      <c r="S29" s="37">
        <f t="shared" si="11"/>
        <v>0</v>
      </c>
      <c r="T29" s="38">
        <f t="shared" si="12"/>
        <v>0</v>
      </c>
      <c r="U29" s="22">
        <v>1</v>
      </c>
      <c r="V29" s="26"/>
      <c r="W29" s="37">
        <f t="shared" si="13"/>
        <v>0</v>
      </c>
      <c r="X29" s="37">
        <f t="shared" si="14"/>
        <v>0</v>
      </c>
      <c r="Y29" s="39">
        <f t="shared" si="15"/>
        <v>10</v>
      </c>
      <c r="Z29" s="40">
        <f>IF(E29="a",(H29+M29+R29+V29)/(G29+L29+Q29+U29)*100,IF(E29=2015,(V29/F29)*100,IF(E29=2014,(R29/F29)*100,IF(E29=2013,(M29/F29)*100,IF(E29=2012,(H29/F29)*100,0)))))</f>
        <v>10</v>
      </c>
    </row>
    <row r="30" spans="1:26" ht="93" customHeight="1" x14ac:dyDescent="0.3">
      <c r="A30" s="96"/>
      <c r="B30" s="96"/>
      <c r="C30" s="6" t="s">
        <v>65</v>
      </c>
      <c r="D30" s="13" t="s">
        <v>107</v>
      </c>
      <c r="E30" s="8" t="s">
        <v>11</v>
      </c>
      <c r="F30" s="17">
        <v>1</v>
      </c>
      <c r="G30" s="26">
        <v>1</v>
      </c>
      <c r="H30" s="20">
        <v>1</v>
      </c>
      <c r="I30" s="70">
        <f t="shared" si="5"/>
        <v>1</v>
      </c>
      <c r="J30" s="37">
        <f t="shared" si="6"/>
        <v>100</v>
      </c>
      <c r="K30" s="38">
        <f t="shared" si="7"/>
        <v>100</v>
      </c>
      <c r="L30" s="26">
        <v>1</v>
      </c>
      <c r="M30" s="64">
        <v>0.66666000000000003</v>
      </c>
      <c r="N30" s="70">
        <f t="shared" si="8"/>
        <v>1</v>
      </c>
      <c r="O30" s="37">
        <f t="shared" si="9"/>
        <v>66.665999999999997</v>
      </c>
      <c r="P30" s="38">
        <f t="shared" si="10"/>
        <v>66.665999999999997</v>
      </c>
      <c r="Q30" s="15">
        <v>1</v>
      </c>
      <c r="R30" s="26"/>
      <c r="S30" s="37">
        <f t="shared" si="11"/>
        <v>0</v>
      </c>
      <c r="T30" s="38">
        <f t="shared" si="12"/>
        <v>0</v>
      </c>
      <c r="U30" s="15">
        <v>1</v>
      </c>
      <c r="V30" s="26"/>
      <c r="W30" s="37">
        <f t="shared" si="13"/>
        <v>0</v>
      </c>
      <c r="X30" s="37">
        <f t="shared" si="14"/>
        <v>0</v>
      </c>
      <c r="Y30" s="39">
        <f t="shared" si="15"/>
        <v>41.666499999999999</v>
      </c>
      <c r="Z30" s="45">
        <f>IF(E30="a",(H30+M30+R30+V30)/(G30+L30+Q30+U30)*100,IF(E30=2015,(V30/F30)*100,IF(E30=2014,(R30/F30)*100,IF(E30=2013,(M30/F30)*100,IF(E30=2012,(H30/F30)*100,0)))))</f>
        <v>41.666499999999999</v>
      </c>
    </row>
    <row r="31" spans="1:26" ht="78.75" x14ac:dyDescent="0.3">
      <c r="A31" s="96"/>
      <c r="B31" s="96"/>
      <c r="C31" s="6" t="s">
        <v>66</v>
      </c>
      <c r="D31" s="13" t="s">
        <v>108</v>
      </c>
      <c r="E31" s="8" t="s">
        <v>11</v>
      </c>
      <c r="F31" s="17">
        <v>1</v>
      </c>
      <c r="G31" s="26">
        <v>0.4</v>
      </c>
      <c r="H31" s="20">
        <v>0.3</v>
      </c>
      <c r="I31" s="70">
        <f t="shared" si="5"/>
        <v>1</v>
      </c>
      <c r="J31" s="37">
        <f t="shared" si="6"/>
        <v>74.999999999999986</v>
      </c>
      <c r="K31" s="38">
        <f t="shared" si="7"/>
        <v>74.999999999999986</v>
      </c>
      <c r="L31" s="26">
        <v>0.2</v>
      </c>
      <c r="M31" s="64">
        <v>0</v>
      </c>
      <c r="N31" s="70">
        <f t="shared" si="8"/>
        <v>1</v>
      </c>
      <c r="O31" s="37">
        <f t="shared" si="9"/>
        <v>0</v>
      </c>
      <c r="P31" s="38">
        <f t="shared" si="10"/>
        <v>0</v>
      </c>
      <c r="Q31" s="15">
        <v>0.2</v>
      </c>
      <c r="R31" s="26"/>
      <c r="S31" s="37">
        <f t="shared" si="11"/>
        <v>0</v>
      </c>
      <c r="T31" s="38">
        <f t="shared" si="12"/>
        <v>0</v>
      </c>
      <c r="U31" s="15">
        <v>0.2</v>
      </c>
      <c r="V31" s="26"/>
      <c r="W31" s="37">
        <f t="shared" si="13"/>
        <v>0</v>
      </c>
      <c r="X31" s="37">
        <f t="shared" si="14"/>
        <v>0</v>
      </c>
      <c r="Y31" s="39">
        <f t="shared" si="15"/>
        <v>30</v>
      </c>
      <c r="Z31" s="40">
        <f t="shared" si="16"/>
        <v>30</v>
      </c>
    </row>
    <row r="32" spans="1:26" ht="169.5" customHeight="1" x14ac:dyDescent="0.3">
      <c r="A32" s="96"/>
      <c r="B32" s="96"/>
      <c r="C32" s="6" t="s">
        <v>67</v>
      </c>
      <c r="D32" s="13" t="s">
        <v>109</v>
      </c>
      <c r="E32" s="8" t="s">
        <v>11</v>
      </c>
      <c r="F32" s="12">
        <v>7</v>
      </c>
      <c r="G32" s="11">
        <v>3</v>
      </c>
      <c r="H32" s="19">
        <v>7</v>
      </c>
      <c r="I32" s="70">
        <f t="shared" si="5"/>
        <v>1</v>
      </c>
      <c r="J32" s="37">
        <f t="shared" si="6"/>
        <v>100</v>
      </c>
      <c r="K32" s="38">
        <f t="shared" si="7"/>
        <v>233.33333333333334</v>
      </c>
      <c r="L32" s="11">
        <v>2</v>
      </c>
      <c r="M32" s="63">
        <v>7</v>
      </c>
      <c r="N32" s="70">
        <f t="shared" si="8"/>
        <v>1</v>
      </c>
      <c r="O32" s="37">
        <f t="shared" si="9"/>
        <v>100</v>
      </c>
      <c r="P32" s="38">
        <f t="shared" si="10"/>
        <v>350</v>
      </c>
      <c r="Q32" s="8">
        <v>1</v>
      </c>
      <c r="R32" s="11"/>
      <c r="S32" s="37">
        <f t="shared" si="11"/>
        <v>0</v>
      </c>
      <c r="T32" s="38">
        <f t="shared" si="12"/>
        <v>0</v>
      </c>
      <c r="U32" s="8">
        <v>1</v>
      </c>
      <c r="V32" s="11"/>
      <c r="W32" s="37">
        <f t="shared" si="13"/>
        <v>0</v>
      </c>
      <c r="X32" s="37">
        <f t="shared" si="14"/>
        <v>0</v>
      </c>
      <c r="Y32" s="39">
        <f t="shared" si="15"/>
        <v>100</v>
      </c>
      <c r="Z32" s="40">
        <f t="shared" si="16"/>
        <v>200</v>
      </c>
    </row>
    <row r="33" spans="1:26" ht="90" x14ac:dyDescent="0.3">
      <c r="A33" s="96"/>
      <c r="B33" s="96"/>
      <c r="C33" s="24" t="s">
        <v>68</v>
      </c>
      <c r="D33" s="13" t="s">
        <v>110</v>
      </c>
      <c r="E33" s="8" t="s">
        <v>11</v>
      </c>
      <c r="F33" s="29">
        <v>6</v>
      </c>
      <c r="G33" s="11">
        <v>2</v>
      </c>
      <c r="H33" s="19">
        <v>1</v>
      </c>
      <c r="I33" s="70">
        <f t="shared" si="5"/>
        <v>1</v>
      </c>
      <c r="J33" s="37">
        <f t="shared" si="6"/>
        <v>50</v>
      </c>
      <c r="K33" s="38">
        <f t="shared" si="7"/>
        <v>50</v>
      </c>
      <c r="L33" s="11">
        <v>1</v>
      </c>
      <c r="M33" s="63">
        <v>6</v>
      </c>
      <c r="N33" s="70">
        <f t="shared" si="8"/>
        <v>1</v>
      </c>
      <c r="O33" s="37">
        <f t="shared" si="9"/>
        <v>100</v>
      </c>
      <c r="P33" s="38">
        <f t="shared" si="10"/>
        <v>600</v>
      </c>
      <c r="Q33" s="8">
        <v>1</v>
      </c>
      <c r="R33" s="11"/>
      <c r="S33" s="37">
        <f t="shared" si="11"/>
        <v>0</v>
      </c>
      <c r="T33" s="38">
        <f t="shared" si="12"/>
        <v>0</v>
      </c>
      <c r="U33" s="8">
        <v>2</v>
      </c>
      <c r="V33" s="11"/>
      <c r="W33" s="37">
        <f t="shared" si="13"/>
        <v>0</v>
      </c>
      <c r="X33" s="37">
        <f t="shared" si="14"/>
        <v>0</v>
      </c>
      <c r="Y33" s="39">
        <f t="shared" si="15"/>
        <v>100</v>
      </c>
      <c r="Z33" s="40">
        <f t="shared" si="16"/>
        <v>116.66666666666667</v>
      </c>
    </row>
    <row r="34" spans="1:26" ht="146.25" x14ac:dyDescent="0.3">
      <c r="A34" s="96"/>
      <c r="B34" s="96"/>
      <c r="C34" s="24" t="s">
        <v>69</v>
      </c>
      <c r="D34" s="13" t="s">
        <v>13</v>
      </c>
      <c r="E34" s="8" t="s">
        <v>11</v>
      </c>
      <c r="F34" s="29">
        <v>1</v>
      </c>
      <c r="G34" s="11">
        <v>0</v>
      </c>
      <c r="H34" s="19">
        <v>0</v>
      </c>
      <c r="I34" s="70">
        <f t="shared" si="5"/>
        <v>0</v>
      </c>
      <c r="J34" s="37" t="str">
        <f t="shared" si="6"/>
        <v>NA</v>
      </c>
      <c r="K34" s="38" t="str">
        <f t="shared" si="7"/>
        <v>NA</v>
      </c>
      <c r="L34" s="11">
        <v>0</v>
      </c>
      <c r="M34" s="63">
        <v>0</v>
      </c>
      <c r="N34" s="70">
        <f t="shared" si="8"/>
        <v>0</v>
      </c>
      <c r="O34" s="37" t="str">
        <f t="shared" si="9"/>
        <v>NA</v>
      </c>
      <c r="P34" s="38" t="str">
        <f t="shared" si="10"/>
        <v>NA</v>
      </c>
      <c r="Q34" s="8">
        <v>1</v>
      </c>
      <c r="R34" s="11"/>
      <c r="S34" s="37">
        <f t="shared" si="11"/>
        <v>0</v>
      </c>
      <c r="T34" s="38">
        <f t="shared" si="12"/>
        <v>0</v>
      </c>
      <c r="U34" s="8">
        <v>0</v>
      </c>
      <c r="V34" s="11"/>
      <c r="W34" s="37" t="str">
        <f t="shared" si="13"/>
        <v>NA</v>
      </c>
      <c r="X34" s="37" t="str">
        <f t="shared" si="14"/>
        <v>NA</v>
      </c>
      <c r="Y34" s="39">
        <f t="shared" si="15"/>
        <v>0</v>
      </c>
      <c r="Z34" s="40">
        <f t="shared" si="16"/>
        <v>0</v>
      </c>
    </row>
    <row r="35" spans="1:26" s="48" customFormat="1" ht="92.25" customHeight="1" x14ac:dyDescent="0.3">
      <c r="A35" s="96"/>
      <c r="B35" s="96" t="s">
        <v>70</v>
      </c>
      <c r="C35" s="49" t="s">
        <v>71</v>
      </c>
      <c r="D35" s="50" t="s">
        <v>111</v>
      </c>
      <c r="E35" s="11">
        <v>2013</v>
      </c>
      <c r="F35" s="25">
        <v>41</v>
      </c>
      <c r="G35" s="11">
        <v>32</v>
      </c>
      <c r="H35" s="19">
        <v>23</v>
      </c>
      <c r="I35" s="70">
        <f t="shared" si="5"/>
        <v>1</v>
      </c>
      <c r="J35" s="37">
        <f t="shared" si="6"/>
        <v>71.875</v>
      </c>
      <c r="K35" s="38">
        <f t="shared" si="7"/>
        <v>71.875</v>
      </c>
      <c r="L35" s="11">
        <v>34</v>
      </c>
      <c r="M35" s="63">
        <v>18</v>
      </c>
      <c r="N35" s="70">
        <f t="shared" si="8"/>
        <v>1</v>
      </c>
      <c r="O35" s="37">
        <f t="shared" si="9"/>
        <v>52.941176470588239</v>
      </c>
      <c r="P35" s="38">
        <f t="shared" si="10"/>
        <v>52.941176470588239</v>
      </c>
      <c r="Q35" s="11">
        <v>36</v>
      </c>
      <c r="R35" s="11"/>
      <c r="S35" s="37">
        <f t="shared" si="11"/>
        <v>0</v>
      </c>
      <c r="T35" s="38">
        <f t="shared" si="12"/>
        <v>0</v>
      </c>
      <c r="U35" s="11">
        <v>41</v>
      </c>
      <c r="V35" s="11"/>
      <c r="W35" s="37">
        <f t="shared" si="13"/>
        <v>0</v>
      </c>
      <c r="X35" s="37">
        <f t="shared" si="14"/>
        <v>0</v>
      </c>
      <c r="Y35" s="39">
        <f t="shared" si="15"/>
        <v>43.902439024390247</v>
      </c>
      <c r="Z35" s="40">
        <f t="shared" si="16"/>
        <v>43.902439024390247</v>
      </c>
    </row>
    <row r="36" spans="1:26" ht="71.25" customHeight="1" x14ac:dyDescent="0.3">
      <c r="A36" s="96"/>
      <c r="B36" s="96"/>
      <c r="C36" s="10" t="s">
        <v>72</v>
      </c>
      <c r="D36" s="13" t="s">
        <v>112</v>
      </c>
      <c r="E36" s="8" t="s">
        <v>11</v>
      </c>
      <c r="F36" s="25">
        <v>3</v>
      </c>
      <c r="G36" s="11">
        <v>0</v>
      </c>
      <c r="H36" s="19">
        <v>0</v>
      </c>
      <c r="I36" s="70">
        <f t="shared" si="5"/>
        <v>0</v>
      </c>
      <c r="J36" s="37" t="str">
        <f t="shared" si="6"/>
        <v>NA</v>
      </c>
      <c r="K36" s="38" t="str">
        <f t="shared" si="7"/>
        <v>NA</v>
      </c>
      <c r="L36" s="11">
        <v>1</v>
      </c>
      <c r="M36" s="63">
        <v>10</v>
      </c>
      <c r="N36" s="70">
        <f t="shared" si="8"/>
        <v>1</v>
      </c>
      <c r="O36" s="37">
        <f t="shared" si="9"/>
        <v>100</v>
      </c>
      <c r="P36" s="38">
        <f t="shared" si="10"/>
        <v>1000</v>
      </c>
      <c r="Q36" s="8">
        <v>1</v>
      </c>
      <c r="R36" s="11"/>
      <c r="S36" s="37">
        <f t="shared" si="11"/>
        <v>0</v>
      </c>
      <c r="T36" s="38">
        <f t="shared" si="12"/>
        <v>0</v>
      </c>
      <c r="U36" s="8">
        <v>1</v>
      </c>
      <c r="V36" s="11"/>
      <c r="W36" s="37">
        <f t="shared" si="13"/>
        <v>0</v>
      </c>
      <c r="X36" s="37">
        <f t="shared" si="14"/>
        <v>0</v>
      </c>
      <c r="Y36" s="39">
        <f t="shared" si="15"/>
        <v>100</v>
      </c>
      <c r="Z36" s="40">
        <f t="shared" si="16"/>
        <v>333.33333333333337</v>
      </c>
    </row>
    <row r="37" spans="1:26" ht="60.75" customHeight="1" x14ac:dyDescent="0.3">
      <c r="A37" s="96"/>
      <c r="B37" s="96"/>
      <c r="C37" s="10" t="s">
        <v>73</v>
      </c>
      <c r="D37" s="13" t="s">
        <v>113</v>
      </c>
      <c r="E37" s="8" t="s">
        <v>11</v>
      </c>
      <c r="F37" s="25">
        <v>5</v>
      </c>
      <c r="G37" s="11">
        <v>1</v>
      </c>
      <c r="H37" s="19">
        <v>9</v>
      </c>
      <c r="I37" s="70">
        <f t="shared" si="5"/>
        <v>1</v>
      </c>
      <c r="J37" s="37">
        <f t="shared" si="6"/>
        <v>100</v>
      </c>
      <c r="K37" s="38">
        <f t="shared" si="7"/>
        <v>900</v>
      </c>
      <c r="L37" s="11">
        <v>1</v>
      </c>
      <c r="M37" s="63">
        <v>1</v>
      </c>
      <c r="N37" s="70">
        <f t="shared" si="8"/>
        <v>1</v>
      </c>
      <c r="O37" s="37">
        <f t="shared" si="9"/>
        <v>100</v>
      </c>
      <c r="P37" s="38">
        <f t="shared" si="10"/>
        <v>100</v>
      </c>
      <c r="Q37" s="8">
        <v>1</v>
      </c>
      <c r="R37" s="11"/>
      <c r="S37" s="37">
        <f t="shared" si="11"/>
        <v>0</v>
      </c>
      <c r="T37" s="38">
        <f t="shared" si="12"/>
        <v>0</v>
      </c>
      <c r="U37" s="8">
        <v>2</v>
      </c>
      <c r="V37" s="11"/>
      <c r="W37" s="37">
        <f t="shared" si="13"/>
        <v>0</v>
      </c>
      <c r="X37" s="37">
        <f t="shared" si="14"/>
        <v>0</v>
      </c>
      <c r="Y37" s="39">
        <f t="shared" si="15"/>
        <v>100</v>
      </c>
      <c r="Z37" s="40">
        <f t="shared" si="16"/>
        <v>200</v>
      </c>
    </row>
    <row r="38" spans="1:26" s="48" customFormat="1" ht="45.75" x14ac:dyDescent="0.3">
      <c r="A38" s="96"/>
      <c r="B38" s="96"/>
      <c r="C38" s="49" t="s">
        <v>74</v>
      </c>
      <c r="D38" s="50" t="s">
        <v>114</v>
      </c>
      <c r="E38" s="11" t="s">
        <v>11</v>
      </c>
      <c r="F38" s="25">
        <v>400</v>
      </c>
      <c r="G38" s="11">
        <v>0</v>
      </c>
      <c r="H38" s="19">
        <v>0</v>
      </c>
      <c r="I38" s="70">
        <f t="shared" si="5"/>
        <v>0</v>
      </c>
      <c r="J38" s="37" t="str">
        <f t="shared" si="6"/>
        <v>NA</v>
      </c>
      <c r="K38" s="38" t="str">
        <f t="shared" si="7"/>
        <v>NA</v>
      </c>
      <c r="L38" s="11">
        <v>50</v>
      </c>
      <c r="M38" s="63">
        <v>278</v>
      </c>
      <c r="N38" s="70">
        <f t="shared" si="8"/>
        <v>1</v>
      </c>
      <c r="O38" s="37">
        <f t="shared" si="9"/>
        <v>100</v>
      </c>
      <c r="P38" s="38">
        <f t="shared" si="10"/>
        <v>556</v>
      </c>
      <c r="Q38" s="11">
        <v>100</v>
      </c>
      <c r="R38" s="11"/>
      <c r="S38" s="37">
        <f t="shared" si="11"/>
        <v>0</v>
      </c>
      <c r="T38" s="38">
        <f t="shared" si="12"/>
        <v>0</v>
      </c>
      <c r="U38" s="11">
        <v>50</v>
      </c>
      <c r="V38" s="11"/>
      <c r="W38" s="37">
        <f t="shared" si="13"/>
        <v>0</v>
      </c>
      <c r="X38" s="37">
        <f t="shared" si="14"/>
        <v>0</v>
      </c>
      <c r="Y38" s="39">
        <f t="shared" si="15"/>
        <v>100</v>
      </c>
      <c r="Z38" s="40">
        <f>IF(E38="a",(H38+M38+R38+V38+200)/F38*100,IF(E38=2015,(V38/F38)*100,IF(E38=2014,(R38/F38)*100,IF(E38=2013,(M38/F38)*100,IF(E38=2012,(H38/F38)*100,0)))))</f>
        <v>119.5</v>
      </c>
    </row>
    <row r="39" spans="1:26" ht="45.75" x14ac:dyDescent="0.3">
      <c r="A39" s="96"/>
      <c r="B39" s="96"/>
      <c r="C39" s="10" t="s">
        <v>75</v>
      </c>
      <c r="D39" s="13" t="s">
        <v>115</v>
      </c>
      <c r="E39" s="8" t="s">
        <v>11</v>
      </c>
      <c r="F39" s="25">
        <v>2</v>
      </c>
      <c r="G39" s="11">
        <v>0</v>
      </c>
      <c r="H39" s="19">
        <v>0</v>
      </c>
      <c r="I39" s="70">
        <f t="shared" si="5"/>
        <v>0</v>
      </c>
      <c r="J39" s="37" t="str">
        <f t="shared" si="6"/>
        <v>NA</v>
      </c>
      <c r="K39" s="38" t="str">
        <f t="shared" si="7"/>
        <v>NA</v>
      </c>
      <c r="L39" s="11">
        <v>0</v>
      </c>
      <c r="M39" s="63">
        <v>1</v>
      </c>
      <c r="N39" s="70">
        <f t="shared" si="8"/>
        <v>1</v>
      </c>
      <c r="O39" s="37">
        <f t="shared" si="9"/>
        <v>100</v>
      </c>
      <c r="P39" s="38">
        <f t="shared" si="10"/>
        <v>100</v>
      </c>
      <c r="Q39" s="8">
        <v>1</v>
      </c>
      <c r="R39" s="11"/>
      <c r="S39" s="37">
        <f t="shared" si="11"/>
        <v>0</v>
      </c>
      <c r="T39" s="38">
        <f t="shared" si="12"/>
        <v>0</v>
      </c>
      <c r="U39" s="8">
        <v>1</v>
      </c>
      <c r="V39" s="11"/>
      <c r="W39" s="37">
        <f t="shared" si="13"/>
        <v>0</v>
      </c>
      <c r="X39" s="37">
        <f t="shared" si="14"/>
        <v>0</v>
      </c>
      <c r="Y39" s="39">
        <f t="shared" si="15"/>
        <v>50</v>
      </c>
      <c r="Z39" s="40">
        <f t="shared" si="16"/>
        <v>50</v>
      </c>
    </row>
    <row r="40" spans="1:26" ht="82.5" customHeight="1" x14ac:dyDescent="0.3">
      <c r="A40" s="96"/>
      <c r="B40" s="96"/>
      <c r="C40" s="10" t="s">
        <v>76</v>
      </c>
      <c r="D40" s="13" t="s">
        <v>116</v>
      </c>
      <c r="E40" s="8" t="s">
        <v>11</v>
      </c>
      <c r="F40" s="27">
        <v>1</v>
      </c>
      <c r="G40" s="26">
        <v>0</v>
      </c>
      <c r="H40" s="20">
        <v>0</v>
      </c>
      <c r="I40" s="70">
        <f t="shared" si="5"/>
        <v>0</v>
      </c>
      <c r="J40" s="37" t="str">
        <f t="shared" si="6"/>
        <v>NA</v>
      </c>
      <c r="K40" s="38" t="str">
        <f t="shared" si="7"/>
        <v>NA</v>
      </c>
      <c r="L40" s="26">
        <v>0.3</v>
      </c>
      <c r="M40" s="64">
        <v>1</v>
      </c>
      <c r="N40" s="70">
        <f t="shared" si="8"/>
        <v>1</v>
      </c>
      <c r="O40" s="37">
        <f t="shared" si="9"/>
        <v>100</v>
      </c>
      <c r="P40" s="38">
        <f t="shared" si="10"/>
        <v>333.33333333333337</v>
      </c>
      <c r="Q40" s="15">
        <v>0.3</v>
      </c>
      <c r="R40" s="26"/>
      <c r="S40" s="37">
        <f t="shared" si="11"/>
        <v>0</v>
      </c>
      <c r="T40" s="38">
        <f t="shared" si="12"/>
        <v>0</v>
      </c>
      <c r="U40" s="15">
        <v>0.4</v>
      </c>
      <c r="V40" s="26"/>
      <c r="W40" s="37">
        <f t="shared" si="13"/>
        <v>0</v>
      </c>
      <c r="X40" s="37">
        <f t="shared" si="14"/>
        <v>0</v>
      </c>
      <c r="Y40" s="39">
        <f t="shared" si="15"/>
        <v>100</v>
      </c>
      <c r="Z40" s="40">
        <f t="shared" si="16"/>
        <v>100</v>
      </c>
    </row>
    <row r="41" spans="1:26" ht="63" customHeight="1" x14ac:dyDescent="0.3">
      <c r="A41" s="96"/>
      <c r="B41" s="96"/>
      <c r="C41" s="10" t="s">
        <v>77</v>
      </c>
      <c r="D41" s="13" t="s">
        <v>117</v>
      </c>
      <c r="E41" s="8" t="s">
        <v>11</v>
      </c>
      <c r="F41" s="25">
        <v>1</v>
      </c>
      <c r="G41" s="16">
        <v>0</v>
      </c>
      <c r="H41" s="28">
        <v>0</v>
      </c>
      <c r="I41" s="70">
        <f t="shared" si="5"/>
        <v>0</v>
      </c>
      <c r="J41" s="37" t="str">
        <f t="shared" si="6"/>
        <v>NA</v>
      </c>
      <c r="K41" s="38" t="str">
        <f t="shared" si="7"/>
        <v>NA</v>
      </c>
      <c r="L41" s="16">
        <v>0</v>
      </c>
      <c r="M41" s="67">
        <v>0</v>
      </c>
      <c r="N41" s="70">
        <f t="shared" si="8"/>
        <v>0</v>
      </c>
      <c r="O41" s="37" t="str">
        <f t="shared" si="9"/>
        <v>NA</v>
      </c>
      <c r="P41" s="38" t="str">
        <f t="shared" si="10"/>
        <v>NA</v>
      </c>
      <c r="Q41" s="9">
        <v>1</v>
      </c>
      <c r="R41" s="11"/>
      <c r="S41" s="37">
        <f t="shared" si="11"/>
        <v>0</v>
      </c>
      <c r="T41" s="38">
        <f t="shared" si="12"/>
        <v>0</v>
      </c>
      <c r="U41" s="9">
        <v>0</v>
      </c>
      <c r="V41" s="11"/>
      <c r="W41" s="37" t="str">
        <f t="shared" si="13"/>
        <v>NA</v>
      </c>
      <c r="X41" s="37" t="str">
        <f t="shared" si="14"/>
        <v>NA</v>
      </c>
      <c r="Y41" s="39">
        <f t="shared" si="15"/>
        <v>0</v>
      </c>
      <c r="Z41" s="40">
        <f t="shared" si="16"/>
        <v>0</v>
      </c>
    </row>
    <row r="42" spans="1:26" ht="45.75" x14ac:dyDescent="0.3">
      <c r="A42" s="96"/>
      <c r="B42" s="96"/>
      <c r="C42" s="10" t="s">
        <v>78</v>
      </c>
      <c r="D42" s="13" t="s">
        <v>12</v>
      </c>
      <c r="E42" s="8" t="s">
        <v>11</v>
      </c>
      <c r="F42" s="25">
        <v>1</v>
      </c>
      <c r="G42" s="16">
        <v>0</v>
      </c>
      <c r="H42" s="28">
        <v>0</v>
      </c>
      <c r="I42" s="70">
        <f t="shared" si="5"/>
        <v>0</v>
      </c>
      <c r="J42" s="37" t="str">
        <f t="shared" si="6"/>
        <v>NA</v>
      </c>
      <c r="K42" s="38" t="str">
        <f t="shared" si="7"/>
        <v>NA</v>
      </c>
      <c r="L42" s="16">
        <v>1</v>
      </c>
      <c r="M42" s="67">
        <v>1</v>
      </c>
      <c r="N42" s="70">
        <f t="shared" si="8"/>
        <v>1</v>
      </c>
      <c r="O42" s="37">
        <f t="shared" si="9"/>
        <v>100</v>
      </c>
      <c r="P42" s="38">
        <f t="shared" si="10"/>
        <v>100</v>
      </c>
      <c r="Q42" s="9">
        <v>0</v>
      </c>
      <c r="R42" s="11"/>
      <c r="S42" s="37" t="str">
        <f t="shared" si="11"/>
        <v>NA</v>
      </c>
      <c r="T42" s="38" t="str">
        <f t="shared" si="12"/>
        <v>NA</v>
      </c>
      <c r="U42" s="9">
        <v>0</v>
      </c>
      <c r="V42" s="11"/>
      <c r="W42" s="37" t="str">
        <f t="shared" si="13"/>
        <v>NA</v>
      </c>
      <c r="X42" s="37" t="str">
        <f t="shared" si="14"/>
        <v>NA</v>
      </c>
      <c r="Y42" s="39">
        <f t="shared" si="15"/>
        <v>100</v>
      </c>
      <c r="Z42" s="40">
        <f t="shared" si="16"/>
        <v>100</v>
      </c>
    </row>
    <row r="43" spans="1:26" ht="61.5" customHeight="1" x14ac:dyDescent="0.3">
      <c r="A43" s="96"/>
      <c r="B43" s="69" t="s">
        <v>79</v>
      </c>
      <c r="C43" s="6" t="s">
        <v>80</v>
      </c>
      <c r="D43" s="13" t="s">
        <v>118</v>
      </c>
      <c r="E43" s="8" t="s">
        <v>11</v>
      </c>
      <c r="F43" s="17">
        <v>1</v>
      </c>
      <c r="G43" s="26">
        <v>0.1</v>
      </c>
      <c r="H43" s="20">
        <v>0</v>
      </c>
      <c r="I43" s="70">
        <f t="shared" si="5"/>
        <v>1</v>
      </c>
      <c r="J43" s="37">
        <f t="shared" si="6"/>
        <v>0</v>
      </c>
      <c r="K43" s="38">
        <f t="shared" si="7"/>
        <v>0</v>
      </c>
      <c r="L43" s="26">
        <v>0.3</v>
      </c>
      <c r="M43" s="64">
        <v>4.5999999999999999E-2</v>
      </c>
      <c r="N43" s="70">
        <f t="shared" si="8"/>
        <v>1</v>
      </c>
      <c r="O43" s="37">
        <f t="shared" si="9"/>
        <v>15.333333333333336</v>
      </c>
      <c r="P43" s="38">
        <f t="shared" si="10"/>
        <v>15.333333333333336</v>
      </c>
      <c r="Q43" s="15">
        <v>0.3</v>
      </c>
      <c r="R43" s="26"/>
      <c r="S43" s="37">
        <f t="shared" si="11"/>
        <v>0</v>
      </c>
      <c r="T43" s="38">
        <f t="shared" si="12"/>
        <v>0</v>
      </c>
      <c r="U43" s="15">
        <v>0.3</v>
      </c>
      <c r="V43" s="26"/>
      <c r="W43" s="37">
        <f t="shared" si="13"/>
        <v>0</v>
      </c>
      <c r="X43" s="37">
        <f t="shared" si="14"/>
        <v>0</v>
      </c>
      <c r="Y43" s="39">
        <f t="shared" si="15"/>
        <v>4.5999999999999996</v>
      </c>
      <c r="Z43" s="40">
        <f t="shared" si="16"/>
        <v>4.5999999999999996</v>
      </c>
    </row>
    <row r="44" spans="1:26" s="48" customFormat="1" ht="89.25" x14ac:dyDescent="0.3">
      <c r="A44" s="96"/>
      <c r="B44" s="57" t="s">
        <v>81</v>
      </c>
      <c r="C44" s="46" t="s">
        <v>82</v>
      </c>
      <c r="D44" s="50" t="s">
        <v>119</v>
      </c>
      <c r="E44" s="11">
        <v>2013</v>
      </c>
      <c r="F44" s="12">
        <v>50</v>
      </c>
      <c r="G44" s="54">
        <v>35</v>
      </c>
      <c r="H44" s="55">
        <v>0</v>
      </c>
      <c r="I44" s="70">
        <f t="shared" si="5"/>
        <v>1</v>
      </c>
      <c r="J44" s="37">
        <f t="shared" si="6"/>
        <v>0</v>
      </c>
      <c r="K44" s="38">
        <f t="shared" si="7"/>
        <v>0</v>
      </c>
      <c r="L44" s="54">
        <v>40</v>
      </c>
      <c r="M44" s="63">
        <v>0</v>
      </c>
      <c r="N44" s="70">
        <f t="shared" si="8"/>
        <v>1</v>
      </c>
      <c r="O44" s="37">
        <f t="shared" si="9"/>
        <v>0</v>
      </c>
      <c r="P44" s="38">
        <f t="shared" si="10"/>
        <v>0</v>
      </c>
      <c r="Q44" s="54">
        <v>45</v>
      </c>
      <c r="R44" s="11"/>
      <c r="S44" s="37">
        <f t="shared" si="11"/>
        <v>0</v>
      </c>
      <c r="T44" s="38">
        <f t="shared" si="12"/>
        <v>0</v>
      </c>
      <c r="U44" s="54">
        <v>50</v>
      </c>
      <c r="V44" s="11"/>
      <c r="W44" s="37">
        <f t="shared" si="13"/>
        <v>0</v>
      </c>
      <c r="X44" s="37">
        <f t="shared" si="14"/>
        <v>0</v>
      </c>
      <c r="Y44" s="39">
        <f t="shared" si="15"/>
        <v>0</v>
      </c>
      <c r="Z44" s="40">
        <f>IF(E44="a",(H44+M44+R44+V44+30)/F44*100,IF(E44=2015,(V44/F44)*100,IF(E44=2014,(R44/F44)*100,IF(E44=2013,(M44/F44)*100,IF(E44=2012,(H44/F44)*100,0)))))</f>
        <v>0</v>
      </c>
    </row>
    <row r="45" spans="1:26" ht="62.25" customHeight="1" x14ac:dyDescent="0.3">
      <c r="A45" s="96" t="s">
        <v>83</v>
      </c>
      <c r="B45" s="69" t="s">
        <v>84</v>
      </c>
      <c r="C45" s="6" t="s">
        <v>85</v>
      </c>
      <c r="D45" s="13" t="s">
        <v>120</v>
      </c>
      <c r="E45" s="8" t="s">
        <v>11</v>
      </c>
      <c r="F45" s="17">
        <v>1</v>
      </c>
      <c r="G45" s="26">
        <v>0</v>
      </c>
      <c r="H45" s="20">
        <v>1</v>
      </c>
      <c r="I45" s="70">
        <f t="shared" si="5"/>
        <v>1</v>
      </c>
      <c r="J45" s="37">
        <f t="shared" si="6"/>
        <v>100</v>
      </c>
      <c r="K45" s="38">
        <f t="shared" si="7"/>
        <v>100</v>
      </c>
      <c r="L45" s="15">
        <v>0.6</v>
      </c>
      <c r="M45" s="64">
        <v>1</v>
      </c>
      <c r="N45" s="70">
        <f t="shared" si="8"/>
        <v>1</v>
      </c>
      <c r="O45" s="37">
        <f t="shared" si="9"/>
        <v>100</v>
      </c>
      <c r="P45" s="38">
        <f t="shared" si="10"/>
        <v>166.66666666666669</v>
      </c>
      <c r="Q45" s="15">
        <v>0.2</v>
      </c>
      <c r="R45" s="26"/>
      <c r="S45" s="37">
        <f t="shared" si="11"/>
        <v>0</v>
      </c>
      <c r="T45" s="38">
        <f t="shared" si="12"/>
        <v>0</v>
      </c>
      <c r="U45" s="15">
        <v>0.2</v>
      </c>
      <c r="V45" s="26"/>
      <c r="W45" s="37">
        <f t="shared" si="13"/>
        <v>0</v>
      </c>
      <c r="X45" s="37">
        <f t="shared" si="14"/>
        <v>0</v>
      </c>
      <c r="Y45" s="39">
        <f t="shared" si="15"/>
        <v>100</v>
      </c>
      <c r="Z45" s="40">
        <f t="shared" si="16"/>
        <v>200</v>
      </c>
    </row>
    <row r="46" spans="1:26" s="48" customFormat="1" ht="63.75" x14ac:dyDescent="0.3">
      <c r="A46" s="96"/>
      <c r="B46" s="57" t="s">
        <v>86</v>
      </c>
      <c r="C46" s="46" t="s">
        <v>87</v>
      </c>
      <c r="D46" s="50" t="s">
        <v>121</v>
      </c>
      <c r="E46" s="11">
        <v>2013</v>
      </c>
      <c r="F46" s="12">
        <v>1150</v>
      </c>
      <c r="G46" s="21">
        <v>1000</v>
      </c>
      <c r="H46" s="18">
        <v>900</v>
      </c>
      <c r="I46" s="70">
        <f t="shared" si="5"/>
        <v>1</v>
      </c>
      <c r="J46" s="37">
        <f t="shared" si="6"/>
        <v>90</v>
      </c>
      <c r="K46" s="38">
        <f t="shared" si="7"/>
        <v>90</v>
      </c>
      <c r="L46" s="21">
        <v>1050</v>
      </c>
      <c r="M46" s="62">
        <v>1100</v>
      </c>
      <c r="N46" s="70">
        <f t="shared" si="8"/>
        <v>1</v>
      </c>
      <c r="O46" s="37">
        <f t="shared" si="9"/>
        <v>100</v>
      </c>
      <c r="P46" s="38">
        <f t="shared" si="10"/>
        <v>104.76190476190477</v>
      </c>
      <c r="Q46" s="21">
        <v>1100</v>
      </c>
      <c r="R46" s="11"/>
      <c r="S46" s="37">
        <f t="shared" si="11"/>
        <v>0</v>
      </c>
      <c r="T46" s="38">
        <f t="shared" si="12"/>
        <v>0</v>
      </c>
      <c r="U46" s="21">
        <v>1150</v>
      </c>
      <c r="V46" s="11"/>
      <c r="W46" s="37">
        <f t="shared" si="13"/>
        <v>0</v>
      </c>
      <c r="X46" s="37">
        <f t="shared" si="14"/>
        <v>0</v>
      </c>
      <c r="Y46" s="39">
        <f t="shared" si="15"/>
        <v>95.652173913043484</v>
      </c>
      <c r="Z46" s="40">
        <f t="shared" si="16"/>
        <v>95.652173913043484</v>
      </c>
    </row>
    <row r="47" spans="1:26" ht="45.75" x14ac:dyDescent="0.3">
      <c r="A47" s="96"/>
      <c r="B47" s="96" t="s">
        <v>88</v>
      </c>
      <c r="C47" s="6" t="s">
        <v>89</v>
      </c>
      <c r="D47" s="13" t="s">
        <v>122</v>
      </c>
      <c r="E47" s="8" t="s">
        <v>11</v>
      </c>
      <c r="F47" s="12">
        <v>1</v>
      </c>
      <c r="G47" s="11">
        <v>0</v>
      </c>
      <c r="H47" s="19">
        <v>0</v>
      </c>
      <c r="I47" s="70">
        <f t="shared" si="5"/>
        <v>0</v>
      </c>
      <c r="J47" s="37" t="str">
        <f t="shared" si="6"/>
        <v>NA</v>
      </c>
      <c r="K47" s="38" t="str">
        <f t="shared" si="7"/>
        <v>NA</v>
      </c>
      <c r="L47" s="8">
        <v>1</v>
      </c>
      <c r="M47" s="63">
        <v>0</v>
      </c>
      <c r="N47" s="70">
        <f t="shared" si="8"/>
        <v>1</v>
      </c>
      <c r="O47" s="37">
        <f t="shared" si="9"/>
        <v>0</v>
      </c>
      <c r="P47" s="38">
        <f t="shared" si="10"/>
        <v>0</v>
      </c>
      <c r="Q47" s="8">
        <v>0</v>
      </c>
      <c r="R47" s="11"/>
      <c r="S47" s="37" t="str">
        <f t="shared" si="11"/>
        <v>NA</v>
      </c>
      <c r="T47" s="38" t="str">
        <f t="shared" si="12"/>
        <v>NA</v>
      </c>
      <c r="U47" s="8">
        <v>0</v>
      </c>
      <c r="V47" s="11"/>
      <c r="W47" s="37" t="str">
        <f t="shared" si="13"/>
        <v>NA</v>
      </c>
      <c r="X47" s="37" t="str">
        <f t="shared" si="14"/>
        <v>NA</v>
      </c>
      <c r="Y47" s="39">
        <f t="shared" si="15"/>
        <v>0</v>
      </c>
      <c r="Z47" s="40">
        <f t="shared" si="16"/>
        <v>0</v>
      </c>
    </row>
    <row r="48" spans="1:26" ht="78.75" x14ac:dyDescent="0.3">
      <c r="A48" s="96"/>
      <c r="B48" s="96"/>
      <c r="C48" s="6" t="s">
        <v>90</v>
      </c>
      <c r="D48" s="13" t="s">
        <v>123</v>
      </c>
      <c r="E48" s="8" t="s">
        <v>11</v>
      </c>
      <c r="F48" s="12">
        <v>3</v>
      </c>
      <c r="G48" s="11">
        <v>1</v>
      </c>
      <c r="H48" s="19">
        <v>0</v>
      </c>
      <c r="I48" s="70">
        <f t="shared" si="5"/>
        <v>1</v>
      </c>
      <c r="J48" s="37">
        <f t="shared" si="6"/>
        <v>0</v>
      </c>
      <c r="K48" s="38">
        <f t="shared" si="7"/>
        <v>0</v>
      </c>
      <c r="L48" s="8">
        <v>1</v>
      </c>
      <c r="M48" s="63">
        <v>1</v>
      </c>
      <c r="N48" s="70">
        <f t="shared" si="8"/>
        <v>1</v>
      </c>
      <c r="O48" s="37">
        <f t="shared" si="9"/>
        <v>100</v>
      </c>
      <c r="P48" s="38">
        <f t="shared" si="10"/>
        <v>100</v>
      </c>
      <c r="Q48" s="8">
        <v>1</v>
      </c>
      <c r="R48" s="11"/>
      <c r="S48" s="37">
        <f t="shared" si="11"/>
        <v>0</v>
      </c>
      <c r="T48" s="38">
        <f t="shared" si="12"/>
        <v>0</v>
      </c>
      <c r="U48" s="8">
        <v>0</v>
      </c>
      <c r="V48" s="11"/>
      <c r="W48" s="37" t="str">
        <f t="shared" si="13"/>
        <v>NA</v>
      </c>
      <c r="X48" s="37" t="str">
        <f t="shared" si="14"/>
        <v>NA</v>
      </c>
      <c r="Y48" s="39">
        <f t="shared" si="15"/>
        <v>33.333333333333329</v>
      </c>
      <c r="Z48" s="40">
        <f t="shared" si="16"/>
        <v>33.333333333333329</v>
      </c>
    </row>
    <row r="49" spans="1:27" ht="70.5" customHeight="1" x14ac:dyDescent="0.3">
      <c r="A49" s="96"/>
      <c r="B49" s="96" t="s">
        <v>91</v>
      </c>
      <c r="C49" s="6" t="s">
        <v>92</v>
      </c>
      <c r="D49" s="13" t="s">
        <v>124</v>
      </c>
      <c r="E49" s="8" t="s">
        <v>11</v>
      </c>
      <c r="F49" s="12">
        <v>500</v>
      </c>
      <c r="G49" s="11">
        <v>300</v>
      </c>
      <c r="H49" s="19">
        <v>0</v>
      </c>
      <c r="I49" s="70">
        <f t="shared" si="5"/>
        <v>1</v>
      </c>
      <c r="J49" s="37">
        <f t="shared" si="6"/>
        <v>0</v>
      </c>
      <c r="K49" s="38">
        <f t="shared" si="7"/>
        <v>0</v>
      </c>
      <c r="L49" s="8">
        <v>100</v>
      </c>
      <c r="M49" s="63">
        <v>903</v>
      </c>
      <c r="N49" s="70">
        <f t="shared" si="8"/>
        <v>1</v>
      </c>
      <c r="O49" s="37">
        <f t="shared" si="9"/>
        <v>100</v>
      </c>
      <c r="P49" s="38">
        <f t="shared" si="10"/>
        <v>902.99999999999989</v>
      </c>
      <c r="Q49" s="8">
        <v>50</v>
      </c>
      <c r="R49" s="11"/>
      <c r="S49" s="37">
        <f t="shared" si="11"/>
        <v>0</v>
      </c>
      <c r="T49" s="38">
        <f t="shared" si="12"/>
        <v>0</v>
      </c>
      <c r="U49" s="8">
        <v>50</v>
      </c>
      <c r="V49" s="11"/>
      <c r="W49" s="37">
        <f t="shared" si="13"/>
        <v>0</v>
      </c>
      <c r="X49" s="37">
        <f t="shared" si="14"/>
        <v>0</v>
      </c>
      <c r="Y49" s="39">
        <f t="shared" si="15"/>
        <v>100</v>
      </c>
      <c r="Z49" s="40">
        <f t="shared" si="16"/>
        <v>180.6</v>
      </c>
    </row>
    <row r="50" spans="1:27" s="48" customFormat="1" ht="78.75" x14ac:dyDescent="0.3">
      <c r="A50" s="96"/>
      <c r="B50" s="96"/>
      <c r="C50" s="46" t="s">
        <v>93</v>
      </c>
      <c r="D50" s="50" t="s">
        <v>125</v>
      </c>
      <c r="E50" s="11">
        <v>2013</v>
      </c>
      <c r="F50" s="12">
        <v>8</v>
      </c>
      <c r="G50" s="11">
        <v>4</v>
      </c>
      <c r="H50" s="19">
        <v>4</v>
      </c>
      <c r="I50" s="70">
        <f t="shared" si="5"/>
        <v>1</v>
      </c>
      <c r="J50" s="37">
        <f t="shared" si="6"/>
        <v>100</v>
      </c>
      <c r="K50" s="38">
        <f t="shared" si="7"/>
        <v>100</v>
      </c>
      <c r="L50" s="11">
        <v>5</v>
      </c>
      <c r="M50" s="63">
        <v>0</v>
      </c>
      <c r="N50" s="70">
        <f t="shared" si="8"/>
        <v>1</v>
      </c>
      <c r="O50" s="37">
        <f t="shared" si="9"/>
        <v>0</v>
      </c>
      <c r="P50" s="38">
        <f t="shared" si="10"/>
        <v>0</v>
      </c>
      <c r="Q50" s="11">
        <v>6</v>
      </c>
      <c r="R50" s="11"/>
      <c r="S50" s="37">
        <f t="shared" si="11"/>
        <v>0</v>
      </c>
      <c r="T50" s="38">
        <f t="shared" si="12"/>
        <v>0</v>
      </c>
      <c r="U50" s="11">
        <v>8</v>
      </c>
      <c r="V50" s="11"/>
      <c r="W50" s="37">
        <f t="shared" si="13"/>
        <v>0</v>
      </c>
      <c r="X50" s="37">
        <f t="shared" si="14"/>
        <v>0</v>
      </c>
      <c r="Y50" s="39">
        <f t="shared" si="15"/>
        <v>0</v>
      </c>
      <c r="Z50" s="40">
        <f t="shared" si="16"/>
        <v>0</v>
      </c>
    </row>
    <row r="51" spans="1:27" ht="84" customHeight="1" x14ac:dyDescent="0.3">
      <c r="A51" s="96"/>
      <c r="B51" s="96"/>
      <c r="C51" s="6" t="s">
        <v>94</v>
      </c>
      <c r="D51" s="13" t="s">
        <v>126</v>
      </c>
      <c r="E51" s="8" t="s">
        <v>11</v>
      </c>
      <c r="F51" s="12">
        <v>8</v>
      </c>
      <c r="G51" s="11">
        <v>5</v>
      </c>
      <c r="H51" s="19">
        <v>4</v>
      </c>
      <c r="I51" s="70">
        <f t="shared" si="5"/>
        <v>1</v>
      </c>
      <c r="J51" s="37">
        <f t="shared" si="6"/>
        <v>80</v>
      </c>
      <c r="K51" s="38">
        <f t="shared" si="7"/>
        <v>80</v>
      </c>
      <c r="L51" s="8">
        <v>1</v>
      </c>
      <c r="M51" s="63">
        <v>1</v>
      </c>
      <c r="N51" s="70">
        <f t="shared" si="8"/>
        <v>1</v>
      </c>
      <c r="O51" s="37">
        <f t="shared" si="9"/>
        <v>100</v>
      </c>
      <c r="P51" s="38">
        <f t="shared" si="10"/>
        <v>100</v>
      </c>
      <c r="Q51" s="8">
        <v>1</v>
      </c>
      <c r="R51" s="11"/>
      <c r="S51" s="37">
        <f t="shared" si="11"/>
        <v>0</v>
      </c>
      <c r="T51" s="38">
        <f t="shared" si="12"/>
        <v>0</v>
      </c>
      <c r="U51" s="8">
        <v>1</v>
      </c>
      <c r="V51" s="11"/>
      <c r="W51" s="37">
        <f t="shared" si="13"/>
        <v>0</v>
      </c>
      <c r="X51" s="37">
        <f t="shared" si="14"/>
        <v>0</v>
      </c>
      <c r="Y51" s="39">
        <f t="shared" si="15"/>
        <v>62.5</v>
      </c>
      <c r="Z51" s="40">
        <f t="shared" si="16"/>
        <v>62.5</v>
      </c>
    </row>
    <row r="52" spans="1:27" ht="99.75" customHeight="1" x14ac:dyDescent="0.3">
      <c r="A52" s="96"/>
      <c r="B52" s="69" t="s">
        <v>95</v>
      </c>
      <c r="C52" s="6" t="s">
        <v>96</v>
      </c>
      <c r="D52" s="13" t="s">
        <v>127</v>
      </c>
      <c r="E52" s="8" t="s">
        <v>11</v>
      </c>
      <c r="F52" s="12">
        <v>1</v>
      </c>
      <c r="G52" s="11">
        <v>0</v>
      </c>
      <c r="H52" s="19">
        <v>0</v>
      </c>
      <c r="I52" s="70">
        <f t="shared" si="5"/>
        <v>0</v>
      </c>
      <c r="J52" s="37" t="str">
        <f t="shared" si="6"/>
        <v>NA</v>
      </c>
      <c r="K52" s="38" t="str">
        <f t="shared" si="7"/>
        <v>NA</v>
      </c>
      <c r="L52" s="8">
        <v>0</v>
      </c>
      <c r="M52" s="63">
        <v>0</v>
      </c>
      <c r="N52" s="70">
        <f t="shared" si="8"/>
        <v>0</v>
      </c>
      <c r="O52" s="37" t="str">
        <f t="shared" si="9"/>
        <v>NA</v>
      </c>
      <c r="P52" s="38" t="str">
        <f t="shared" si="10"/>
        <v>NA</v>
      </c>
      <c r="Q52" s="8">
        <v>0</v>
      </c>
      <c r="R52" s="11"/>
      <c r="S52" s="37" t="str">
        <f t="shared" si="11"/>
        <v>NA</v>
      </c>
      <c r="T52" s="38" t="str">
        <f t="shared" si="12"/>
        <v>NA</v>
      </c>
      <c r="U52" s="8">
        <v>1</v>
      </c>
      <c r="V52" s="11"/>
      <c r="W52" s="37">
        <f t="shared" si="13"/>
        <v>0</v>
      </c>
      <c r="X52" s="37">
        <f t="shared" si="14"/>
        <v>0</v>
      </c>
      <c r="Y52" s="39">
        <f t="shared" si="15"/>
        <v>0</v>
      </c>
      <c r="Z52" s="40">
        <f t="shared" si="16"/>
        <v>0</v>
      </c>
    </row>
    <row r="53" spans="1:27" s="48" customFormat="1" ht="51" x14ac:dyDescent="0.3">
      <c r="A53" s="81" t="s">
        <v>129</v>
      </c>
      <c r="B53" s="81" t="s">
        <v>130</v>
      </c>
      <c r="C53" s="46" t="s">
        <v>131</v>
      </c>
      <c r="D53" s="12" t="s">
        <v>132</v>
      </c>
      <c r="E53" s="58" t="s">
        <v>128</v>
      </c>
      <c r="F53" s="11">
        <v>1</v>
      </c>
      <c r="G53" s="11">
        <v>0</v>
      </c>
      <c r="H53" s="11">
        <v>0</v>
      </c>
      <c r="I53" s="70">
        <f t="shared" si="5"/>
        <v>0</v>
      </c>
      <c r="J53" s="37" t="str">
        <f t="shared" si="6"/>
        <v>NA</v>
      </c>
      <c r="K53" s="38" t="str">
        <f t="shared" si="7"/>
        <v>NA</v>
      </c>
      <c r="L53" s="11">
        <v>0</v>
      </c>
      <c r="M53" s="60">
        <v>0</v>
      </c>
      <c r="N53" s="70">
        <f t="shared" si="8"/>
        <v>0</v>
      </c>
      <c r="O53" s="37" t="str">
        <f t="shared" si="9"/>
        <v>NA</v>
      </c>
      <c r="P53" s="38" t="str">
        <f t="shared" si="10"/>
        <v>NA</v>
      </c>
      <c r="Q53" s="11">
        <v>1</v>
      </c>
      <c r="R53" s="11">
        <v>0</v>
      </c>
      <c r="S53" s="37">
        <f t="shared" si="11"/>
        <v>0</v>
      </c>
      <c r="T53" s="38">
        <f t="shared" si="12"/>
        <v>0</v>
      </c>
      <c r="U53" s="16">
        <v>0</v>
      </c>
      <c r="V53" s="11">
        <v>0</v>
      </c>
      <c r="W53" s="37" t="str">
        <f t="shared" si="13"/>
        <v>NA</v>
      </c>
      <c r="X53" s="38" t="str">
        <f t="shared" si="14"/>
        <v>NA</v>
      </c>
      <c r="Y53" s="39">
        <f t="shared" si="15"/>
        <v>0</v>
      </c>
      <c r="Z53" s="40">
        <f t="shared" si="16"/>
        <v>0</v>
      </c>
      <c r="AA53" s="48" t="s">
        <v>133</v>
      </c>
    </row>
    <row r="54" spans="1:27" ht="72" customHeight="1" x14ac:dyDescent="0.3">
      <c r="A54" s="98" t="s">
        <v>134</v>
      </c>
      <c r="B54" s="98" t="s">
        <v>135</v>
      </c>
      <c r="C54" s="46" t="s">
        <v>136</v>
      </c>
      <c r="D54" s="7" t="s">
        <v>137</v>
      </c>
      <c r="E54" s="58" t="s">
        <v>11</v>
      </c>
      <c r="F54" s="8">
        <v>1</v>
      </c>
      <c r="G54" s="8">
        <v>0</v>
      </c>
      <c r="H54" s="8">
        <v>0</v>
      </c>
      <c r="I54" s="70">
        <f t="shared" si="5"/>
        <v>0</v>
      </c>
      <c r="J54" s="37" t="str">
        <f t="shared" si="6"/>
        <v>NA</v>
      </c>
      <c r="K54" s="38" t="str">
        <f t="shared" si="7"/>
        <v>NA</v>
      </c>
      <c r="L54" s="8">
        <v>1</v>
      </c>
      <c r="M54" s="59">
        <v>0</v>
      </c>
      <c r="N54" s="70">
        <f t="shared" si="8"/>
        <v>1</v>
      </c>
      <c r="O54" s="37">
        <f t="shared" si="9"/>
        <v>0</v>
      </c>
      <c r="P54" s="38">
        <f t="shared" si="10"/>
        <v>0</v>
      </c>
      <c r="Q54" s="8">
        <v>0</v>
      </c>
      <c r="R54" s="8">
        <v>0</v>
      </c>
      <c r="S54" s="37" t="str">
        <f t="shared" si="11"/>
        <v>NA</v>
      </c>
      <c r="T54" s="38" t="str">
        <f t="shared" si="12"/>
        <v>NA</v>
      </c>
      <c r="U54" s="8">
        <v>0</v>
      </c>
      <c r="V54" s="8">
        <v>0</v>
      </c>
      <c r="W54" s="37" t="str">
        <f t="shared" si="13"/>
        <v>NA</v>
      </c>
      <c r="X54" s="38" t="str">
        <f t="shared" si="14"/>
        <v>NA</v>
      </c>
      <c r="Y54" s="39">
        <f t="shared" si="15"/>
        <v>0</v>
      </c>
      <c r="Z54" s="40">
        <f t="shared" si="16"/>
        <v>0</v>
      </c>
      <c r="AA54" s="1" t="s">
        <v>144</v>
      </c>
    </row>
    <row r="55" spans="1:27" ht="56.25" x14ac:dyDescent="0.3">
      <c r="A55" s="98"/>
      <c r="B55" s="98"/>
      <c r="C55" s="49" t="s">
        <v>138</v>
      </c>
      <c r="D55" s="7" t="s">
        <v>139</v>
      </c>
      <c r="E55" s="58" t="s">
        <v>11</v>
      </c>
      <c r="F55" s="8">
        <v>1</v>
      </c>
      <c r="G55" s="8">
        <v>0</v>
      </c>
      <c r="H55" s="8">
        <v>0</v>
      </c>
      <c r="I55" s="70">
        <f t="shared" si="5"/>
        <v>0</v>
      </c>
      <c r="J55" s="37" t="str">
        <f t="shared" si="6"/>
        <v>NA</v>
      </c>
      <c r="K55" s="38" t="str">
        <f t="shared" si="7"/>
        <v>NA</v>
      </c>
      <c r="L55" s="8">
        <v>1</v>
      </c>
      <c r="M55" s="59">
        <v>0</v>
      </c>
      <c r="N55" s="70">
        <f t="shared" si="8"/>
        <v>1</v>
      </c>
      <c r="O55" s="37">
        <f t="shared" si="9"/>
        <v>0</v>
      </c>
      <c r="P55" s="38">
        <f t="shared" si="10"/>
        <v>0</v>
      </c>
      <c r="Q55" s="8">
        <v>1</v>
      </c>
      <c r="R55" s="8">
        <v>0</v>
      </c>
      <c r="S55" s="37">
        <f t="shared" si="11"/>
        <v>0</v>
      </c>
      <c r="T55" s="38">
        <f t="shared" si="12"/>
        <v>0</v>
      </c>
      <c r="U55" s="8">
        <v>1</v>
      </c>
      <c r="V55" s="8">
        <v>0</v>
      </c>
      <c r="W55" s="37">
        <f t="shared" si="13"/>
        <v>0</v>
      </c>
      <c r="X55" s="38">
        <f t="shared" si="14"/>
        <v>0</v>
      </c>
      <c r="Y55" s="39">
        <f t="shared" si="15"/>
        <v>0</v>
      </c>
      <c r="Z55" s="40">
        <f t="shared" si="16"/>
        <v>0</v>
      </c>
      <c r="AA55" s="1" t="s">
        <v>144</v>
      </c>
    </row>
    <row r="56" spans="1:27" ht="108.75" customHeight="1" x14ac:dyDescent="0.3">
      <c r="A56" s="98"/>
      <c r="B56" s="98"/>
      <c r="C56" s="49" t="s">
        <v>140</v>
      </c>
      <c r="D56" s="7" t="s">
        <v>141</v>
      </c>
      <c r="E56" s="58" t="s">
        <v>11</v>
      </c>
      <c r="F56" s="8">
        <v>1</v>
      </c>
      <c r="G56" s="8">
        <v>0</v>
      </c>
      <c r="H56" s="8">
        <v>0</v>
      </c>
      <c r="I56" s="70">
        <f t="shared" si="5"/>
        <v>0</v>
      </c>
      <c r="J56" s="37" t="str">
        <f t="shared" si="6"/>
        <v>NA</v>
      </c>
      <c r="K56" s="38" t="str">
        <f t="shared" si="7"/>
        <v>NA</v>
      </c>
      <c r="L56" s="8">
        <v>1</v>
      </c>
      <c r="M56" s="59">
        <v>0</v>
      </c>
      <c r="N56" s="70">
        <f t="shared" si="8"/>
        <v>1</v>
      </c>
      <c r="O56" s="37">
        <f t="shared" si="9"/>
        <v>0</v>
      </c>
      <c r="P56" s="38">
        <f t="shared" si="10"/>
        <v>0</v>
      </c>
      <c r="Q56" s="8">
        <v>1</v>
      </c>
      <c r="R56" s="8">
        <v>0</v>
      </c>
      <c r="S56" s="37">
        <f t="shared" si="11"/>
        <v>0</v>
      </c>
      <c r="T56" s="38">
        <f t="shared" si="12"/>
        <v>0</v>
      </c>
      <c r="U56" s="8">
        <v>1</v>
      </c>
      <c r="V56" s="8">
        <v>0</v>
      </c>
      <c r="W56" s="37">
        <f t="shared" si="13"/>
        <v>0</v>
      </c>
      <c r="X56" s="38">
        <f t="shared" si="14"/>
        <v>0</v>
      </c>
      <c r="Y56" s="39">
        <f t="shared" si="15"/>
        <v>0</v>
      </c>
      <c r="Z56" s="40">
        <f t="shared" si="16"/>
        <v>0</v>
      </c>
      <c r="AA56" s="1" t="s">
        <v>144</v>
      </c>
    </row>
    <row r="57" spans="1:27" ht="90" x14ac:dyDescent="0.3">
      <c r="A57" s="98"/>
      <c r="B57" s="98"/>
      <c r="C57" s="46" t="s">
        <v>142</v>
      </c>
      <c r="D57" s="7" t="s">
        <v>143</v>
      </c>
      <c r="E57" s="58" t="s">
        <v>11</v>
      </c>
      <c r="F57" s="8">
        <v>3</v>
      </c>
      <c r="G57" s="8">
        <v>0</v>
      </c>
      <c r="H57" s="8">
        <v>0</v>
      </c>
      <c r="I57" s="70">
        <f t="shared" si="5"/>
        <v>0</v>
      </c>
      <c r="J57" s="37" t="str">
        <f t="shared" si="6"/>
        <v>NA</v>
      </c>
      <c r="K57" s="38" t="str">
        <f t="shared" si="7"/>
        <v>NA</v>
      </c>
      <c r="L57" s="8">
        <v>1</v>
      </c>
      <c r="M57" s="59">
        <v>0</v>
      </c>
      <c r="N57" s="70">
        <f t="shared" si="8"/>
        <v>1</v>
      </c>
      <c r="O57" s="37">
        <f t="shared" si="9"/>
        <v>0</v>
      </c>
      <c r="P57" s="38">
        <f t="shared" si="10"/>
        <v>0</v>
      </c>
      <c r="Q57" s="8">
        <v>1</v>
      </c>
      <c r="R57" s="8">
        <v>0</v>
      </c>
      <c r="S57" s="37">
        <f t="shared" si="11"/>
        <v>0</v>
      </c>
      <c r="T57" s="38">
        <f t="shared" si="12"/>
        <v>0</v>
      </c>
      <c r="U57" s="8">
        <v>1</v>
      </c>
      <c r="V57" s="8">
        <v>0</v>
      </c>
      <c r="W57" s="37">
        <f t="shared" si="13"/>
        <v>0</v>
      </c>
      <c r="X57" s="38">
        <f t="shared" si="14"/>
        <v>0</v>
      </c>
      <c r="Y57" s="39">
        <f t="shared" si="15"/>
        <v>0</v>
      </c>
      <c r="Z57" s="40">
        <f t="shared" si="16"/>
        <v>0</v>
      </c>
      <c r="AA57" s="1" t="s">
        <v>144</v>
      </c>
    </row>
    <row r="58" spans="1:27" ht="50.25" customHeight="1" x14ac:dyDescent="0.3">
      <c r="A58" s="81" t="s">
        <v>145</v>
      </c>
      <c r="B58" s="81" t="s">
        <v>146</v>
      </c>
      <c r="C58" s="46" t="s">
        <v>147</v>
      </c>
      <c r="D58" s="7" t="s">
        <v>148</v>
      </c>
      <c r="E58" s="58" t="s">
        <v>128</v>
      </c>
      <c r="F58" s="8">
        <v>1</v>
      </c>
      <c r="G58" s="8">
        <v>0</v>
      </c>
      <c r="H58" s="8">
        <v>0</v>
      </c>
      <c r="I58" s="70">
        <f t="shared" si="5"/>
        <v>0</v>
      </c>
      <c r="J58" s="37" t="str">
        <f t="shared" si="6"/>
        <v>NA</v>
      </c>
      <c r="K58" s="38" t="str">
        <f t="shared" si="7"/>
        <v>NA</v>
      </c>
      <c r="L58" s="8">
        <v>1</v>
      </c>
      <c r="M58" s="59">
        <v>0</v>
      </c>
      <c r="N58" s="70">
        <f t="shared" si="8"/>
        <v>1</v>
      </c>
      <c r="O58" s="37">
        <f t="shared" si="9"/>
        <v>0</v>
      </c>
      <c r="P58" s="38">
        <f t="shared" si="10"/>
        <v>0</v>
      </c>
      <c r="Q58" s="8">
        <v>0</v>
      </c>
      <c r="R58" s="8">
        <v>0</v>
      </c>
      <c r="S58" s="37" t="str">
        <f t="shared" si="11"/>
        <v>NA</v>
      </c>
      <c r="T58" s="38" t="str">
        <f t="shared" si="12"/>
        <v>NA</v>
      </c>
      <c r="U58" s="8">
        <v>0</v>
      </c>
      <c r="V58" s="8">
        <v>0</v>
      </c>
      <c r="W58" s="37" t="str">
        <f t="shared" si="13"/>
        <v>NA</v>
      </c>
      <c r="X58" s="38" t="str">
        <f t="shared" si="14"/>
        <v>NA</v>
      </c>
      <c r="Y58" s="39">
        <f t="shared" si="15"/>
        <v>0</v>
      </c>
      <c r="Z58" s="40">
        <f t="shared" si="16"/>
        <v>0</v>
      </c>
      <c r="AA58" s="1" t="s">
        <v>149</v>
      </c>
    </row>
  </sheetData>
  <sheetProtection password="C789" sheet="1" objects="1" scenarios="1"/>
  <mergeCells count="31">
    <mergeCell ref="A54:A57"/>
    <mergeCell ref="B54:B57"/>
    <mergeCell ref="A45:A52"/>
    <mergeCell ref="B47:B48"/>
    <mergeCell ref="B49:B51"/>
    <mergeCell ref="A20:A44"/>
    <mergeCell ref="B20:B23"/>
    <mergeCell ref="B24:B25"/>
    <mergeCell ref="B26:B27"/>
    <mergeCell ref="B28:B34"/>
    <mergeCell ref="B35:B42"/>
    <mergeCell ref="A11:A19"/>
    <mergeCell ref="B15:B18"/>
    <mergeCell ref="L5:P5"/>
    <mergeCell ref="A7:A10"/>
    <mergeCell ref="B7:B8"/>
    <mergeCell ref="B9:B10"/>
    <mergeCell ref="F1:Y1"/>
    <mergeCell ref="A4:A5"/>
    <mergeCell ref="C4:C5"/>
    <mergeCell ref="F4:F5"/>
    <mergeCell ref="Y4:Y5"/>
    <mergeCell ref="A1:C1"/>
    <mergeCell ref="G5:K5"/>
    <mergeCell ref="Q5:T5"/>
    <mergeCell ref="U5:X5"/>
    <mergeCell ref="G4:X4"/>
    <mergeCell ref="A2:Y2"/>
    <mergeCell ref="D4:D5"/>
    <mergeCell ref="B4:B5"/>
    <mergeCell ref="A3:Y3"/>
  </mergeCells>
  <conditionalFormatting sqref="J7:K52 O7:P52 S7:T52 W7:X52">
    <cfRule type="containsText" dxfId="577" priority="575" operator="containsText" text="na">
      <formula>NOT(ISERROR(SEARCH("na",J7)))</formula>
    </cfRule>
    <cfRule type="cellIs" dxfId="576" priority="576" operator="greaterThan">
      <formula>89</formula>
    </cfRule>
    <cfRule type="cellIs" dxfId="575" priority="577" operator="between">
      <formula>70</formula>
      <formula>89</formula>
    </cfRule>
    <cfRule type="cellIs" dxfId="574" priority="578" operator="lessThan">
      <formula>70</formula>
    </cfRule>
    <cfRule type="cellIs" dxfId="573" priority="579" operator="lessThan">
      <formula>70</formula>
    </cfRule>
    <cfRule type="cellIs" dxfId="572" priority="580" operator="greaterThan">
      <formula>80</formula>
    </cfRule>
    <cfRule type="cellIs" dxfId="571" priority="581" operator="between">
      <formula>75</formula>
      <formula>75</formula>
    </cfRule>
    <cfRule type="cellIs" dxfId="570" priority="582" operator="between">
      <formula>70</formula>
      <formula>80</formula>
    </cfRule>
    <cfRule type="cellIs" dxfId="569" priority="583" operator="greaterThan">
      <formula>50</formula>
    </cfRule>
    <cfRule type="cellIs" dxfId="568" priority="584" operator="between">
      <formula>70</formula>
      <formula>80</formula>
    </cfRule>
    <cfRule type="cellIs" dxfId="567" priority="585" operator="greaterThan">
      <formula>80</formula>
    </cfRule>
    <cfRule type="cellIs" dxfId="566" priority="586" operator="greaterThan">
      <formula>69</formula>
    </cfRule>
    <cfRule type="cellIs" dxfId="565" priority="587" operator="lessThan">
      <formula>70</formula>
    </cfRule>
  </conditionalFormatting>
  <conditionalFormatting sqref="J7:K52 O7:P52 S7:T52 W7:X52">
    <cfRule type="containsText" dxfId="564" priority="574" operator="containsText" text="na">
      <formula>NOT(ISERROR(SEARCH("na",J7)))</formula>
    </cfRule>
  </conditionalFormatting>
  <conditionalFormatting sqref="J7:K52 O7:P52 S7:T52 W7:X52">
    <cfRule type="containsText" dxfId="563" priority="571" operator="containsText" text="na">
      <formula>NOT(ISERROR(SEARCH("na",J7)))</formula>
    </cfRule>
    <cfRule type="cellIs" dxfId="562" priority="572" operator="greaterThan">
      <formula>89</formula>
    </cfRule>
    <cfRule type="containsText" dxfId="561" priority="573" operator="containsText" text="na">
      <formula>NOT(ISERROR(SEARCH("na",J7)))</formula>
    </cfRule>
  </conditionalFormatting>
  <conditionalFormatting sqref="Y7:Y52">
    <cfRule type="iconSet" priority="588">
      <iconSet>
        <cfvo type="percent" val="0"/>
        <cfvo type="num" val="70"/>
        <cfvo type="num" val="90"/>
      </iconSet>
    </cfRule>
    <cfRule type="iconSet" priority="589">
      <iconSet>
        <cfvo type="percent" val="0"/>
        <cfvo type="percent" val="70"/>
        <cfvo type="percent" val="90"/>
      </iconSet>
    </cfRule>
    <cfRule type="iconSet" priority="590">
      <iconSet iconSet="3TrafficLights2">
        <cfvo type="percent" val="0"/>
        <cfvo type="percent" val="33"/>
        <cfvo type="percent" val="67"/>
      </iconSet>
    </cfRule>
  </conditionalFormatting>
  <conditionalFormatting sqref="J53:K53 O53:P53 S53:T53 W53:X53">
    <cfRule type="containsText" dxfId="560" priority="555" operator="containsText" text="na">
      <formula>NOT(ISERROR(SEARCH("na",J53)))</formula>
    </cfRule>
    <cfRule type="cellIs" dxfId="559" priority="556" operator="greaterThan">
      <formula>89</formula>
    </cfRule>
    <cfRule type="cellIs" dxfId="558" priority="557" operator="between">
      <formula>70</formula>
      <formula>89</formula>
    </cfRule>
    <cfRule type="cellIs" dxfId="557" priority="558" operator="lessThan">
      <formula>70</formula>
    </cfRule>
    <cfRule type="cellIs" dxfId="556" priority="559" operator="lessThan">
      <formula>70</formula>
    </cfRule>
    <cfRule type="cellIs" dxfId="555" priority="560" operator="greaterThan">
      <formula>80</formula>
    </cfRule>
    <cfRule type="cellIs" dxfId="554" priority="561" operator="between">
      <formula>75</formula>
      <formula>75</formula>
    </cfRule>
    <cfRule type="cellIs" dxfId="553" priority="562" operator="between">
      <formula>70</formula>
      <formula>80</formula>
    </cfRule>
    <cfRule type="cellIs" dxfId="552" priority="563" operator="greaterThan">
      <formula>50</formula>
    </cfRule>
    <cfRule type="cellIs" dxfId="551" priority="564" operator="between">
      <formula>70</formula>
      <formula>80</formula>
    </cfRule>
    <cfRule type="cellIs" dxfId="550" priority="565" operator="greaterThan">
      <formula>80</formula>
    </cfRule>
    <cfRule type="cellIs" dxfId="549" priority="566" operator="greaterThan">
      <formula>69</formula>
    </cfRule>
    <cfRule type="cellIs" dxfId="548" priority="567" operator="lessThan">
      <formula>70</formula>
    </cfRule>
  </conditionalFormatting>
  <conditionalFormatting sqref="J53:K53 O53:P53 S53:T53 W53:X53">
    <cfRule type="containsText" dxfId="547" priority="554" operator="containsText" text="na">
      <formula>NOT(ISERROR(SEARCH("na",J53)))</formula>
    </cfRule>
  </conditionalFormatting>
  <conditionalFormatting sqref="J53:K53 O53:P53 S53:T53 W53:X53">
    <cfRule type="containsText" dxfId="546" priority="551" operator="containsText" text="na">
      <formula>NOT(ISERROR(SEARCH("na",J53)))</formula>
    </cfRule>
    <cfRule type="cellIs" dxfId="545" priority="552" operator="greaterThan">
      <formula>89</formula>
    </cfRule>
    <cfRule type="containsText" dxfId="544" priority="553" operator="containsText" text="na">
      <formula>NOT(ISERROR(SEARCH("na",J53)))</formula>
    </cfRule>
  </conditionalFormatting>
  <conditionalFormatting sqref="Y53">
    <cfRule type="iconSet" priority="568">
      <iconSet>
        <cfvo type="percent" val="0"/>
        <cfvo type="num" val="70"/>
        <cfvo type="num" val="90"/>
      </iconSet>
    </cfRule>
    <cfRule type="iconSet" priority="569">
      <iconSet>
        <cfvo type="percent" val="0"/>
        <cfvo type="percent" val="70"/>
        <cfvo type="percent" val="90"/>
      </iconSet>
    </cfRule>
    <cfRule type="iconSet" priority="570">
      <iconSet iconSet="3TrafficLights2">
        <cfvo type="percent" val="0"/>
        <cfvo type="percent" val="33"/>
        <cfvo type="percent" val="67"/>
      </iconSet>
    </cfRule>
  </conditionalFormatting>
  <conditionalFormatting sqref="J54:K57">
    <cfRule type="containsText" dxfId="543" priority="538" operator="containsText" text="na">
      <formula>NOT(ISERROR(SEARCH("na",J54)))</formula>
    </cfRule>
    <cfRule type="cellIs" dxfId="542" priority="539" operator="greaterThan">
      <formula>89</formula>
    </cfRule>
    <cfRule type="cellIs" dxfId="541" priority="540" operator="between">
      <formula>70</formula>
      <formula>89</formula>
    </cfRule>
    <cfRule type="cellIs" dxfId="540" priority="541" operator="lessThan">
      <formula>70</formula>
    </cfRule>
    <cfRule type="cellIs" dxfId="539" priority="542" operator="lessThan">
      <formula>70</formula>
    </cfRule>
    <cfRule type="cellIs" dxfId="538" priority="543" operator="greaterThan">
      <formula>80</formula>
    </cfRule>
    <cfRule type="cellIs" dxfId="537" priority="544" operator="between">
      <formula>75</formula>
      <formula>75</formula>
    </cfRule>
    <cfRule type="cellIs" dxfId="536" priority="545" operator="between">
      <formula>70</formula>
      <formula>80</formula>
    </cfRule>
    <cfRule type="cellIs" dxfId="535" priority="546" operator="greaterThan">
      <formula>50</formula>
    </cfRule>
    <cfRule type="cellIs" dxfId="534" priority="547" operator="between">
      <formula>70</formula>
      <formula>80</formula>
    </cfRule>
    <cfRule type="cellIs" dxfId="533" priority="548" operator="greaterThan">
      <formula>80</formula>
    </cfRule>
    <cfRule type="cellIs" dxfId="532" priority="549" operator="greaterThan">
      <formula>69</formula>
    </cfRule>
    <cfRule type="cellIs" dxfId="531" priority="550" operator="lessThan">
      <formula>70</formula>
    </cfRule>
  </conditionalFormatting>
  <conditionalFormatting sqref="J54:K57">
    <cfRule type="containsText" dxfId="530" priority="537" operator="containsText" text="na">
      <formula>NOT(ISERROR(SEARCH("na",J54)))</formula>
    </cfRule>
  </conditionalFormatting>
  <conditionalFormatting sqref="J54:K57">
    <cfRule type="containsText" dxfId="529" priority="534" operator="containsText" text="na">
      <formula>NOT(ISERROR(SEARCH("na",J54)))</formula>
    </cfRule>
    <cfRule type="cellIs" dxfId="528" priority="535" operator="greaterThan">
      <formula>89</formula>
    </cfRule>
    <cfRule type="containsText" dxfId="527" priority="536" operator="containsText" text="na">
      <formula>NOT(ISERROR(SEARCH("na",J54)))</formula>
    </cfRule>
  </conditionalFormatting>
  <conditionalFormatting sqref="J54:K57">
    <cfRule type="containsText" dxfId="526" priority="521" operator="containsText" text="na">
      <formula>NOT(ISERROR(SEARCH("na",J54)))</formula>
    </cfRule>
    <cfRule type="cellIs" dxfId="525" priority="522" operator="greaterThan">
      <formula>89</formula>
    </cfRule>
    <cfRule type="cellIs" dxfId="524" priority="523" operator="between">
      <formula>70</formula>
      <formula>89</formula>
    </cfRule>
    <cfRule type="cellIs" dxfId="523" priority="524" operator="lessThan">
      <formula>70</formula>
    </cfRule>
    <cfRule type="cellIs" dxfId="522" priority="525" operator="lessThan">
      <formula>70</formula>
    </cfRule>
    <cfRule type="cellIs" dxfId="521" priority="526" operator="greaterThan">
      <formula>80</formula>
    </cfRule>
    <cfRule type="cellIs" dxfId="520" priority="527" operator="between">
      <formula>75</formula>
      <formula>75</formula>
    </cfRule>
    <cfRule type="cellIs" dxfId="519" priority="528" operator="between">
      <formula>70</formula>
      <formula>80</formula>
    </cfRule>
    <cfRule type="cellIs" dxfId="518" priority="529" operator="greaterThan">
      <formula>50</formula>
    </cfRule>
    <cfRule type="cellIs" dxfId="517" priority="530" operator="between">
      <formula>70</formula>
      <formula>80</formula>
    </cfRule>
    <cfRule type="cellIs" dxfId="516" priority="531" operator="greaterThan">
      <formula>80</formula>
    </cfRule>
    <cfRule type="cellIs" dxfId="515" priority="532" operator="greaterThan">
      <formula>69</formula>
    </cfRule>
    <cfRule type="cellIs" dxfId="514" priority="533" operator="lessThan">
      <formula>70</formula>
    </cfRule>
  </conditionalFormatting>
  <conditionalFormatting sqref="J54:K57">
    <cfRule type="containsText" dxfId="513" priority="520" operator="containsText" text="na">
      <formula>NOT(ISERROR(SEARCH("na",J54)))</formula>
    </cfRule>
  </conditionalFormatting>
  <conditionalFormatting sqref="J54:K57">
    <cfRule type="containsText" dxfId="512" priority="517" operator="containsText" text="na">
      <formula>NOT(ISERROR(SEARCH("na",J54)))</formula>
    </cfRule>
    <cfRule type="cellIs" dxfId="511" priority="518" operator="greaterThan">
      <formula>89</formula>
    </cfRule>
    <cfRule type="containsText" dxfId="510" priority="519" operator="containsText" text="na">
      <formula>NOT(ISERROR(SEARCH("na",J54)))</formula>
    </cfRule>
  </conditionalFormatting>
  <conditionalFormatting sqref="J54:K57">
    <cfRule type="containsText" dxfId="509" priority="504" operator="containsText" text="na">
      <formula>NOT(ISERROR(SEARCH("na",J54)))</formula>
    </cfRule>
    <cfRule type="cellIs" dxfId="508" priority="505" operator="greaterThan">
      <formula>89</formula>
    </cfRule>
    <cfRule type="cellIs" dxfId="507" priority="506" operator="between">
      <formula>70</formula>
      <formula>89</formula>
    </cfRule>
    <cfRule type="cellIs" dxfId="506" priority="507" operator="lessThan">
      <formula>70</formula>
    </cfRule>
    <cfRule type="cellIs" dxfId="505" priority="508" operator="lessThan">
      <formula>70</formula>
    </cfRule>
    <cfRule type="cellIs" dxfId="504" priority="509" operator="greaterThan">
      <formula>80</formula>
    </cfRule>
    <cfRule type="cellIs" dxfId="503" priority="510" operator="between">
      <formula>75</formula>
      <formula>75</formula>
    </cfRule>
    <cfRule type="cellIs" dxfId="502" priority="511" operator="between">
      <formula>70</formula>
      <formula>80</formula>
    </cfRule>
    <cfRule type="cellIs" dxfId="501" priority="512" operator="greaterThan">
      <formula>50</formula>
    </cfRule>
    <cfRule type="cellIs" dxfId="500" priority="513" operator="between">
      <formula>70</formula>
      <formula>80</formula>
    </cfRule>
    <cfRule type="cellIs" dxfId="499" priority="514" operator="greaterThan">
      <formula>80</formula>
    </cfRule>
    <cfRule type="cellIs" dxfId="498" priority="515" operator="greaterThan">
      <formula>69</formula>
    </cfRule>
    <cfRule type="cellIs" dxfId="497" priority="516" operator="lessThan">
      <formula>70</formula>
    </cfRule>
  </conditionalFormatting>
  <conditionalFormatting sqref="J54:K57">
    <cfRule type="containsText" dxfId="496" priority="503" operator="containsText" text="na">
      <formula>NOT(ISERROR(SEARCH("na",J54)))</formula>
    </cfRule>
  </conditionalFormatting>
  <conditionalFormatting sqref="J54:K57">
    <cfRule type="containsText" dxfId="495" priority="500" operator="containsText" text="na">
      <formula>NOT(ISERROR(SEARCH("na",J54)))</formula>
    </cfRule>
    <cfRule type="cellIs" dxfId="494" priority="501" operator="greaterThan">
      <formula>89</formula>
    </cfRule>
    <cfRule type="containsText" dxfId="493" priority="502" operator="containsText" text="na">
      <formula>NOT(ISERROR(SEARCH("na",J54)))</formula>
    </cfRule>
  </conditionalFormatting>
  <conditionalFormatting sqref="O54:P57">
    <cfRule type="containsText" dxfId="492" priority="487" operator="containsText" text="na">
      <formula>NOT(ISERROR(SEARCH("na",O54)))</formula>
    </cfRule>
    <cfRule type="cellIs" dxfId="491" priority="488" operator="greaterThan">
      <formula>89</formula>
    </cfRule>
    <cfRule type="cellIs" dxfId="490" priority="489" operator="between">
      <formula>70</formula>
      <formula>89</formula>
    </cfRule>
    <cfRule type="cellIs" dxfId="489" priority="490" operator="lessThan">
      <formula>70</formula>
    </cfRule>
    <cfRule type="cellIs" dxfId="488" priority="491" operator="lessThan">
      <formula>70</formula>
    </cfRule>
    <cfRule type="cellIs" dxfId="487" priority="492" operator="greaterThan">
      <formula>80</formula>
    </cfRule>
    <cfRule type="cellIs" dxfId="486" priority="493" operator="between">
      <formula>75</formula>
      <formula>75</formula>
    </cfRule>
    <cfRule type="cellIs" dxfId="485" priority="494" operator="between">
      <formula>70</formula>
      <formula>80</formula>
    </cfRule>
    <cfRule type="cellIs" dxfId="484" priority="495" operator="greaterThan">
      <formula>50</formula>
    </cfRule>
    <cfRule type="cellIs" dxfId="483" priority="496" operator="between">
      <formula>70</formula>
      <formula>80</formula>
    </cfRule>
    <cfRule type="cellIs" dxfId="482" priority="497" operator="greaterThan">
      <formula>80</formula>
    </cfRule>
    <cfRule type="cellIs" dxfId="481" priority="498" operator="greaterThan">
      <formula>69</formula>
    </cfRule>
    <cfRule type="cellIs" dxfId="480" priority="499" operator="lessThan">
      <formula>70</formula>
    </cfRule>
  </conditionalFormatting>
  <conditionalFormatting sqref="O54:P57">
    <cfRule type="containsText" dxfId="479" priority="486" operator="containsText" text="na">
      <formula>NOT(ISERROR(SEARCH("na",O54)))</formula>
    </cfRule>
  </conditionalFormatting>
  <conditionalFormatting sqref="O54:P57">
    <cfRule type="containsText" dxfId="478" priority="483" operator="containsText" text="na">
      <formula>NOT(ISERROR(SEARCH("na",O54)))</formula>
    </cfRule>
    <cfRule type="cellIs" dxfId="477" priority="484" operator="greaterThan">
      <formula>89</formula>
    </cfRule>
    <cfRule type="containsText" dxfId="476" priority="485" operator="containsText" text="na">
      <formula>NOT(ISERROR(SEARCH("na",O54)))</formula>
    </cfRule>
  </conditionalFormatting>
  <conditionalFormatting sqref="O54:P57">
    <cfRule type="containsText" dxfId="475" priority="470" operator="containsText" text="na">
      <formula>NOT(ISERROR(SEARCH("na",O54)))</formula>
    </cfRule>
    <cfRule type="cellIs" dxfId="474" priority="471" operator="greaterThan">
      <formula>89</formula>
    </cfRule>
    <cfRule type="cellIs" dxfId="473" priority="472" operator="between">
      <formula>70</formula>
      <formula>89</formula>
    </cfRule>
    <cfRule type="cellIs" dxfId="472" priority="473" operator="lessThan">
      <formula>70</formula>
    </cfRule>
    <cfRule type="cellIs" dxfId="471" priority="474" operator="lessThan">
      <formula>70</formula>
    </cfRule>
    <cfRule type="cellIs" dxfId="470" priority="475" operator="greaterThan">
      <formula>80</formula>
    </cfRule>
    <cfRule type="cellIs" dxfId="469" priority="476" operator="between">
      <formula>75</formula>
      <formula>75</formula>
    </cfRule>
    <cfRule type="cellIs" dxfId="468" priority="477" operator="between">
      <formula>70</formula>
      <formula>80</formula>
    </cfRule>
    <cfRule type="cellIs" dxfId="467" priority="478" operator="greaterThan">
      <formula>50</formula>
    </cfRule>
    <cfRule type="cellIs" dxfId="466" priority="479" operator="between">
      <formula>70</formula>
      <formula>80</formula>
    </cfRule>
    <cfRule type="cellIs" dxfId="465" priority="480" operator="greaterThan">
      <formula>80</formula>
    </cfRule>
    <cfRule type="cellIs" dxfId="464" priority="481" operator="greaterThan">
      <formula>69</formula>
    </cfRule>
    <cfRule type="cellIs" dxfId="463" priority="482" operator="lessThan">
      <formula>70</formula>
    </cfRule>
  </conditionalFormatting>
  <conditionalFormatting sqref="O54:P57">
    <cfRule type="containsText" dxfId="462" priority="469" operator="containsText" text="na">
      <formula>NOT(ISERROR(SEARCH("na",O54)))</formula>
    </cfRule>
  </conditionalFormatting>
  <conditionalFormatting sqref="O54:P57">
    <cfRule type="containsText" dxfId="461" priority="466" operator="containsText" text="na">
      <formula>NOT(ISERROR(SEARCH("na",O54)))</formula>
    </cfRule>
    <cfRule type="cellIs" dxfId="460" priority="467" operator="greaterThan">
      <formula>89</formula>
    </cfRule>
    <cfRule type="containsText" dxfId="459" priority="468" operator="containsText" text="na">
      <formula>NOT(ISERROR(SEARCH("na",O54)))</formula>
    </cfRule>
  </conditionalFormatting>
  <conditionalFormatting sqref="O54:P57">
    <cfRule type="containsText" dxfId="458" priority="453" operator="containsText" text="na">
      <formula>NOT(ISERROR(SEARCH("na",O54)))</formula>
    </cfRule>
    <cfRule type="cellIs" dxfId="457" priority="454" operator="greaterThan">
      <formula>89</formula>
    </cfRule>
    <cfRule type="cellIs" dxfId="456" priority="455" operator="between">
      <formula>70</formula>
      <formula>89</formula>
    </cfRule>
    <cfRule type="cellIs" dxfId="455" priority="456" operator="lessThan">
      <formula>70</formula>
    </cfRule>
    <cfRule type="cellIs" dxfId="454" priority="457" operator="lessThan">
      <formula>70</formula>
    </cfRule>
    <cfRule type="cellIs" dxfId="453" priority="458" operator="greaterThan">
      <formula>80</formula>
    </cfRule>
    <cfRule type="cellIs" dxfId="452" priority="459" operator="between">
      <formula>75</formula>
      <formula>75</formula>
    </cfRule>
    <cfRule type="cellIs" dxfId="451" priority="460" operator="between">
      <formula>70</formula>
      <formula>80</formula>
    </cfRule>
    <cfRule type="cellIs" dxfId="450" priority="461" operator="greaterThan">
      <formula>50</formula>
    </cfRule>
    <cfRule type="cellIs" dxfId="449" priority="462" operator="between">
      <formula>70</formula>
      <formula>80</formula>
    </cfRule>
    <cfRule type="cellIs" dxfId="448" priority="463" operator="greaterThan">
      <formula>80</formula>
    </cfRule>
    <cfRule type="cellIs" dxfId="447" priority="464" operator="greaterThan">
      <formula>69</formula>
    </cfRule>
    <cfRule type="cellIs" dxfId="446" priority="465" operator="lessThan">
      <formula>70</formula>
    </cfRule>
  </conditionalFormatting>
  <conditionalFormatting sqref="O54:P57">
    <cfRule type="containsText" dxfId="445" priority="452" operator="containsText" text="na">
      <formula>NOT(ISERROR(SEARCH("na",O54)))</formula>
    </cfRule>
  </conditionalFormatting>
  <conditionalFormatting sqref="O54:P57">
    <cfRule type="containsText" dxfId="444" priority="449" operator="containsText" text="na">
      <formula>NOT(ISERROR(SEARCH("na",O54)))</formula>
    </cfRule>
    <cfRule type="cellIs" dxfId="443" priority="450" operator="greaterThan">
      <formula>89</formula>
    </cfRule>
    <cfRule type="containsText" dxfId="442" priority="451" operator="containsText" text="na">
      <formula>NOT(ISERROR(SEARCH("na",O54)))</formula>
    </cfRule>
  </conditionalFormatting>
  <conditionalFormatting sqref="O54:P57">
    <cfRule type="containsText" dxfId="441" priority="436" operator="containsText" text="na">
      <formula>NOT(ISERROR(SEARCH("na",O54)))</formula>
    </cfRule>
    <cfRule type="cellIs" dxfId="440" priority="437" operator="greaterThan">
      <formula>89</formula>
    </cfRule>
    <cfRule type="cellIs" dxfId="439" priority="438" operator="between">
      <formula>70</formula>
      <formula>89</formula>
    </cfRule>
    <cfRule type="cellIs" dxfId="438" priority="439" operator="lessThan">
      <formula>70</formula>
    </cfRule>
    <cfRule type="cellIs" dxfId="437" priority="440" operator="lessThan">
      <formula>70</formula>
    </cfRule>
    <cfRule type="cellIs" dxfId="436" priority="441" operator="greaterThan">
      <formula>80</formula>
    </cfRule>
    <cfRule type="cellIs" dxfId="435" priority="442" operator="between">
      <formula>75</formula>
      <formula>75</formula>
    </cfRule>
    <cfRule type="cellIs" dxfId="434" priority="443" operator="between">
      <formula>70</formula>
      <formula>80</formula>
    </cfRule>
    <cfRule type="cellIs" dxfId="433" priority="444" operator="greaterThan">
      <formula>50</formula>
    </cfRule>
    <cfRule type="cellIs" dxfId="432" priority="445" operator="between">
      <formula>70</formula>
      <formula>80</formula>
    </cfRule>
    <cfRule type="cellIs" dxfId="431" priority="446" operator="greaterThan">
      <formula>80</formula>
    </cfRule>
    <cfRule type="cellIs" dxfId="430" priority="447" operator="greaterThan">
      <formula>69</formula>
    </cfRule>
    <cfRule type="cellIs" dxfId="429" priority="448" operator="lessThan">
      <formula>70</formula>
    </cfRule>
  </conditionalFormatting>
  <conditionalFormatting sqref="O54:P57">
    <cfRule type="containsText" dxfId="428" priority="435" operator="containsText" text="na">
      <formula>NOT(ISERROR(SEARCH("na",O54)))</formula>
    </cfRule>
  </conditionalFormatting>
  <conditionalFormatting sqref="O54:P57">
    <cfRule type="containsText" dxfId="427" priority="432" operator="containsText" text="na">
      <formula>NOT(ISERROR(SEARCH("na",O54)))</formula>
    </cfRule>
    <cfRule type="cellIs" dxfId="426" priority="433" operator="greaterThan">
      <formula>89</formula>
    </cfRule>
    <cfRule type="containsText" dxfId="425" priority="434" operator="containsText" text="na">
      <formula>NOT(ISERROR(SEARCH("na",O54)))</formula>
    </cfRule>
  </conditionalFormatting>
  <conditionalFormatting sqref="S54:T57">
    <cfRule type="containsText" dxfId="424" priority="419" operator="containsText" text="na">
      <formula>NOT(ISERROR(SEARCH("na",S54)))</formula>
    </cfRule>
    <cfRule type="cellIs" dxfId="423" priority="420" operator="greaterThan">
      <formula>89</formula>
    </cfRule>
    <cfRule type="cellIs" dxfId="422" priority="421" operator="between">
      <formula>70</formula>
      <formula>89</formula>
    </cfRule>
    <cfRule type="cellIs" dxfId="421" priority="422" operator="lessThan">
      <formula>70</formula>
    </cfRule>
    <cfRule type="cellIs" dxfId="420" priority="423" operator="lessThan">
      <formula>70</formula>
    </cfRule>
    <cfRule type="cellIs" dxfId="419" priority="424" operator="greaterThan">
      <formula>80</formula>
    </cfRule>
    <cfRule type="cellIs" dxfId="418" priority="425" operator="between">
      <formula>75</formula>
      <formula>75</formula>
    </cfRule>
    <cfRule type="cellIs" dxfId="417" priority="426" operator="between">
      <formula>70</formula>
      <formula>80</formula>
    </cfRule>
    <cfRule type="cellIs" dxfId="416" priority="427" operator="greaterThan">
      <formula>50</formula>
    </cfRule>
    <cfRule type="cellIs" dxfId="415" priority="428" operator="between">
      <formula>70</formula>
      <formula>80</formula>
    </cfRule>
    <cfRule type="cellIs" dxfId="414" priority="429" operator="greaterThan">
      <formula>80</formula>
    </cfRule>
    <cfRule type="cellIs" dxfId="413" priority="430" operator="greaterThan">
      <formula>69</formula>
    </cfRule>
    <cfRule type="cellIs" dxfId="412" priority="431" operator="lessThan">
      <formula>70</formula>
    </cfRule>
  </conditionalFormatting>
  <conditionalFormatting sqref="S54:T57">
    <cfRule type="containsText" dxfId="411" priority="418" operator="containsText" text="na">
      <formula>NOT(ISERROR(SEARCH("na",S54)))</formula>
    </cfRule>
  </conditionalFormatting>
  <conditionalFormatting sqref="S54:T57">
    <cfRule type="containsText" dxfId="410" priority="415" operator="containsText" text="na">
      <formula>NOT(ISERROR(SEARCH("na",S54)))</formula>
    </cfRule>
    <cfRule type="cellIs" dxfId="409" priority="416" operator="greaterThan">
      <formula>89</formula>
    </cfRule>
    <cfRule type="containsText" dxfId="408" priority="417" operator="containsText" text="na">
      <formula>NOT(ISERROR(SEARCH("na",S54)))</formula>
    </cfRule>
  </conditionalFormatting>
  <conditionalFormatting sqref="S54:T57">
    <cfRule type="containsText" dxfId="407" priority="402" operator="containsText" text="na">
      <formula>NOT(ISERROR(SEARCH("na",S54)))</formula>
    </cfRule>
    <cfRule type="cellIs" dxfId="406" priority="403" operator="greaterThan">
      <formula>89</formula>
    </cfRule>
    <cfRule type="cellIs" dxfId="405" priority="404" operator="between">
      <formula>70</formula>
      <formula>89</formula>
    </cfRule>
    <cfRule type="cellIs" dxfId="404" priority="405" operator="lessThan">
      <formula>70</formula>
    </cfRule>
    <cfRule type="cellIs" dxfId="403" priority="406" operator="lessThan">
      <formula>70</formula>
    </cfRule>
    <cfRule type="cellIs" dxfId="402" priority="407" operator="greaterThan">
      <formula>80</formula>
    </cfRule>
    <cfRule type="cellIs" dxfId="401" priority="408" operator="between">
      <formula>75</formula>
      <formula>75</formula>
    </cfRule>
    <cfRule type="cellIs" dxfId="400" priority="409" operator="between">
      <formula>70</formula>
      <formula>80</formula>
    </cfRule>
    <cfRule type="cellIs" dxfId="399" priority="410" operator="greaterThan">
      <formula>50</formula>
    </cfRule>
    <cfRule type="cellIs" dxfId="398" priority="411" operator="between">
      <formula>70</formula>
      <formula>80</formula>
    </cfRule>
    <cfRule type="cellIs" dxfId="397" priority="412" operator="greaterThan">
      <formula>80</formula>
    </cfRule>
    <cfRule type="cellIs" dxfId="396" priority="413" operator="greaterThan">
      <formula>69</formula>
    </cfRule>
    <cfRule type="cellIs" dxfId="395" priority="414" operator="lessThan">
      <formula>70</formula>
    </cfRule>
  </conditionalFormatting>
  <conditionalFormatting sqref="S54:T57">
    <cfRule type="containsText" dxfId="394" priority="401" operator="containsText" text="na">
      <formula>NOT(ISERROR(SEARCH("na",S54)))</formula>
    </cfRule>
  </conditionalFormatting>
  <conditionalFormatting sqref="S54:T57">
    <cfRule type="containsText" dxfId="393" priority="398" operator="containsText" text="na">
      <formula>NOT(ISERROR(SEARCH("na",S54)))</formula>
    </cfRule>
    <cfRule type="cellIs" dxfId="392" priority="399" operator="greaterThan">
      <formula>89</formula>
    </cfRule>
    <cfRule type="containsText" dxfId="391" priority="400" operator="containsText" text="na">
      <formula>NOT(ISERROR(SEARCH("na",S54)))</formula>
    </cfRule>
  </conditionalFormatting>
  <conditionalFormatting sqref="S54:T57">
    <cfRule type="containsText" dxfId="390" priority="385" operator="containsText" text="na">
      <formula>NOT(ISERROR(SEARCH("na",S54)))</formula>
    </cfRule>
    <cfRule type="cellIs" dxfId="389" priority="386" operator="greaterThan">
      <formula>89</formula>
    </cfRule>
    <cfRule type="cellIs" dxfId="388" priority="387" operator="between">
      <formula>70</formula>
      <formula>89</formula>
    </cfRule>
    <cfRule type="cellIs" dxfId="387" priority="388" operator="lessThan">
      <formula>70</formula>
    </cfRule>
    <cfRule type="cellIs" dxfId="386" priority="389" operator="lessThan">
      <formula>70</formula>
    </cfRule>
    <cfRule type="cellIs" dxfId="385" priority="390" operator="greaterThan">
      <formula>80</formula>
    </cfRule>
    <cfRule type="cellIs" dxfId="384" priority="391" operator="between">
      <formula>75</formula>
      <formula>75</formula>
    </cfRule>
    <cfRule type="cellIs" dxfId="383" priority="392" operator="between">
      <formula>70</formula>
      <formula>80</formula>
    </cfRule>
    <cfRule type="cellIs" dxfId="382" priority="393" operator="greaterThan">
      <formula>50</formula>
    </cfRule>
    <cfRule type="cellIs" dxfId="381" priority="394" operator="between">
      <formula>70</formula>
      <formula>80</formula>
    </cfRule>
    <cfRule type="cellIs" dxfId="380" priority="395" operator="greaterThan">
      <formula>80</formula>
    </cfRule>
    <cfRule type="cellIs" dxfId="379" priority="396" operator="greaterThan">
      <formula>69</formula>
    </cfRule>
    <cfRule type="cellIs" dxfId="378" priority="397" operator="lessThan">
      <formula>70</formula>
    </cfRule>
  </conditionalFormatting>
  <conditionalFormatting sqref="S54:T57">
    <cfRule type="containsText" dxfId="377" priority="384" operator="containsText" text="na">
      <formula>NOT(ISERROR(SEARCH("na",S54)))</formula>
    </cfRule>
  </conditionalFormatting>
  <conditionalFormatting sqref="S54:T57">
    <cfRule type="containsText" dxfId="376" priority="381" operator="containsText" text="na">
      <formula>NOT(ISERROR(SEARCH("na",S54)))</formula>
    </cfRule>
    <cfRule type="cellIs" dxfId="375" priority="382" operator="greaterThan">
      <formula>89</formula>
    </cfRule>
    <cfRule type="containsText" dxfId="374" priority="383" operator="containsText" text="na">
      <formula>NOT(ISERROR(SEARCH("na",S54)))</formula>
    </cfRule>
  </conditionalFormatting>
  <conditionalFormatting sqref="S54:T57">
    <cfRule type="containsText" dxfId="373" priority="368" operator="containsText" text="na">
      <formula>NOT(ISERROR(SEARCH("na",S54)))</formula>
    </cfRule>
    <cfRule type="cellIs" dxfId="372" priority="369" operator="greaterThan">
      <formula>89</formula>
    </cfRule>
    <cfRule type="cellIs" dxfId="371" priority="370" operator="between">
      <formula>70</formula>
      <formula>89</formula>
    </cfRule>
    <cfRule type="cellIs" dxfId="370" priority="371" operator="lessThan">
      <formula>70</formula>
    </cfRule>
    <cfRule type="cellIs" dxfId="369" priority="372" operator="lessThan">
      <formula>70</formula>
    </cfRule>
    <cfRule type="cellIs" dxfId="368" priority="373" operator="greaterThan">
      <formula>80</formula>
    </cfRule>
    <cfRule type="cellIs" dxfId="367" priority="374" operator="between">
      <formula>75</formula>
      <formula>75</formula>
    </cfRule>
    <cfRule type="cellIs" dxfId="366" priority="375" operator="between">
      <formula>70</formula>
      <formula>80</formula>
    </cfRule>
    <cfRule type="cellIs" dxfId="365" priority="376" operator="greaterThan">
      <formula>50</formula>
    </cfRule>
    <cfRule type="cellIs" dxfId="364" priority="377" operator="between">
      <formula>70</formula>
      <formula>80</formula>
    </cfRule>
    <cfRule type="cellIs" dxfId="363" priority="378" operator="greaterThan">
      <formula>80</formula>
    </cfRule>
    <cfRule type="cellIs" dxfId="362" priority="379" operator="greaterThan">
      <formula>69</formula>
    </cfRule>
    <cfRule type="cellIs" dxfId="361" priority="380" operator="lessThan">
      <formula>70</formula>
    </cfRule>
  </conditionalFormatting>
  <conditionalFormatting sqref="S54:T57">
    <cfRule type="containsText" dxfId="360" priority="367" operator="containsText" text="na">
      <formula>NOT(ISERROR(SEARCH("na",S54)))</formula>
    </cfRule>
  </conditionalFormatting>
  <conditionalFormatting sqref="S54:T57">
    <cfRule type="containsText" dxfId="359" priority="364" operator="containsText" text="na">
      <formula>NOT(ISERROR(SEARCH("na",S54)))</formula>
    </cfRule>
    <cfRule type="cellIs" dxfId="358" priority="365" operator="greaterThan">
      <formula>89</formula>
    </cfRule>
    <cfRule type="containsText" dxfId="357" priority="366" operator="containsText" text="na">
      <formula>NOT(ISERROR(SEARCH("na",S54)))</formula>
    </cfRule>
  </conditionalFormatting>
  <conditionalFormatting sqref="Y54:Y57">
    <cfRule type="iconSet" priority="361">
      <iconSet>
        <cfvo type="percent" val="0"/>
        <cfvo type="num" val="70"/>
        <cfvo type="num" val="90"/>
      </iconSet>
    </cfRule>
    <cfRule type="iconSet" priority="362">
      <iconSet>
        <cfvo type="percent" val="0"/>
        <cfvo type="percent" val="70"/>
        <cfvo type="percent" val="90"/>
      </iconSet>
    </cfRule>
    <cfRule type="iconSet" priority="363">
      <iconSet iconSet="3TrafficLights2">
        <cfvo type="percent" val="0"/>
        <cfvo type="percent" val="33"/>
        <cfvo type="percent" val="67"/>
      </iconSet>
    </cfRule>
  </conditionalFormatting>
  <conditionalFormatting sqref="W54:X57">
    <cfRule type="containsText" dxfId="356" priority="348" operator="containsText" text="na">
      <formula>NOT(ISERROR(SEARCH("na",W54)))</formula>
    </cfRule>
    <cfRule type="cellIs" dxfId="355" priority="349" operator="greaterThan">
      <formula>89</formula>
    </cfRule>
    <cfRule type="cellIs" dxfId="354" priority="350" operator="between">
      <formula>70</formula>
      <formula>89</formula>
    </cfRule>
    <cfRule type="cellIs" dxfId="353" priority="351" operator="lessThan">
      <formula>70</formula>
    </cfRule>
    <cfRule type="cellIs" dxfId="352" priority="352" operator="lessThan">
      <formula>70</formula>
    </cfRule>
    <cfRule type="cellIs" dxfId="351" priority="353" operator="greaterThan">
      <formula>80</formula>
    </cfRule>
    <cfRule type="cellIs" dxfId="350" priority="354" operator="between">
      <formula>75</formula>
      <formula>75</formula>
    </cfRule>
    <cfRule type="cellIs" dxfId="349" priority="355" operator="between">
      <formula>70</formula>
      <formula>80</formula>
    </cfRule>
    <cfRule type="cellIs" dxfId="348" priority="356" operator="greaterThan">
      <formula>50</formula>
    </cfRule>
    <cfRule type="cellIs" dxfId="347" priority="357" operator="between">
      <formula>70</formula>
      <formula>80</formula>
    </cfRule>
    <cfRule type="cellIs" dxfId="346" priority="358" operator="greaterThan">
      <formula>80</formula>
    </cfRule>
    <cfRule type="cellIs" dxfId="345" priority="359" operator="greaterThan">
      <formula>69</formula>
    </cfRule>
    <cfRule type="cellIs" dxfId="344" priority="360" operator="lessThan">
      <formula>70</formula>
    </cfRule>
  </conditionalFormatting>
  <conditionalFormatting sqref="W54:X57">
    <cfRule type="containsText" dxfId="343" priority="347" operator="containsText" text="na">
      <formula>NOT(ISERROR(SEARCH("na",W54)))</formula>
    </cfRule>
  </conditionalFormatting>
  <conditionalFormatting sqref="W54:X57">
    <cfRule type="containsText" dxfId="342" priority="344" operator="containsText" text="na">
      <formula>NOT(ISERROR(SEARCH("na",W54)))</formula>
    </cfRule>
    <cfRule type="cellIs" dxfId="341" priority="345" operator="greaterThan">
      <formula>89</formula>
    </cfRule>
    <cfRule type="containsText" dxfId="340" priority="346" operator="containsText" text="na">
      <formula>NOT(ISERROR(SEARCH("na",W54)))</formula>
    </cfRule>
  </conditionalFormatting>
  <conditionalFormatting sqref="W54:X57">
    <cfRule type="containsText" dxfId="339" priority="331" operator="containsText" text="na">
      <formula>NOT(ISERROR(SEARCH("na",W54)))</formula>
    </cfRule>
    <cfRule type="cellIs" dxfId="338" priority="332" operator="greaterThan">
      <formula>89</formula>
    </cfRule>
    <cfRule type="cellIs" dxfId="337" priority="333" operator="between">
      <formula>70</formula>
      <formula>89</formula>
    </cfRule>
    <cfRule type="cellIs" dxfId="336" priority="334" operator="lessThan">
      <formula>70</formula>
    </cfRule>
    <cfRule type="cellIs" dxfId="335" priority="335" operator="lessThan">
      <formula>70</formula>
    </cfRule>
    <cfRule type="cellIs" dxfId="334" priority="336" operator="greaterThan">
      <formula>80</formula>
    </cfRule>
    <cfRule type="cellIs" dxfId="333" priority="337" operator="between">
      <formula>75</formula>
      <formula>75</formula>
    </cfRule>
    <cfRule type="cellIs" dxfId="332" priority="338" operator="between">
      <formula>70</formula>
      <formula>80</formula>
    </cfRule>
    <cfRule type="cellIs" dxfId="331" priority="339" operator="greaterThan">
      <formula>50</formula>
    </cfRule>
    <cfRule type="cellIs" dxfId="330" priority="340" operator="between">
      <formula>70</formula>
      <formula>80</formula>
    </cfRule>
    <cfRule type="cellIs" dxfId="329" priority="341" operator="greaterThan">
      <formula>80</formula>
    </cfRule>
    <cfRule type="cellIs" dxfId="328" priority="342" operator="greaterThan">
      <formula>69</formula>
    </cfRule>
    <cfRule type="cellIs" dxfId="327" priority="343" operator="lessThan">
      <formula>70</formula>
    </cfRule>
  </conditionalFormatting>
  <conditionalFormatting sqref="W54:X57">
    <cfRule type="containsText" dxfId="326" priority="330" operator="containsText" text="na">
      <formula>NOT(ISERROR(SEARCH("na",W54)))</formula>
    </cfRule>
  </conditionalFormatting>
  <conditionalFormatting sqref="W54:X57">
    <cfRule type="containsText" dxfId="325" priority="327" operator="containsText" text="na">
      <formula>NOT(ISERROR(SEARCH("na",W54)))</formula>
    </cfRule>
    <cfRule type="cellIs" dxfId="324" priority="328" operator="greaterThan">
      <formula>89</formula>
    </cfRule>
    <cfRule type="containsText" dxfId="323" priority="329" operator="containsText" text="na">
      <formula>NOT(ISERROR(SEARCH("na",W54)))</formula>
    </cfRule>
  </conditionalFormatting>
  <conditionalFormatting sqref="W54:X57">
    <cfRule type="containsText" dxfId="322" priority="314" operator="containsText" text="na">
      <formula>NOT(ISERROR(SEARCH("na",W54)))</formula>
    </cfRule>
    <cfRule type="cellIs" dxfId="321" priority="315" operator="greaterThan">
      <formula>89</formula>
    </cfRule>
    <cfRule type="cellIs" dxfId="320" priority="316" operator="between">
      <formula>70</formula>
      <formula>89</formula>
    </cfRule>
    <cfRule type="cellIs" dxfId="319" priority="317" operator="lessThan">
      <formula>70</formula>
    </cfRule>
    <cfRule type="cellIs" dxfId="318" priority="318" operator="lessThan">
      <formula>70</formula>
    </cfRule>
    <cfRule type="cellIs" dxfId="317" priority="319" operator="greaterThan">
      <formula>80</formula>
    </cfRule>
    <cfRule type="cellIs" dxfId="316" priority="320" operator="between">
      <formula>75</formula>
      <formula>75</formula>
    </cfRule>
    <cfRule type="cellIs" dxfId="315" priority="321" operator="between">
      <formula>70</formula>
      <formula>80</formula>
    </cfRule>
    <cfRule type="cellIs" dxfId="314" priority="322" operator="greaterThan">
      <formula>50</formula>
    </cfRule>
    <cfRule type="cellIs" dxfId="313" priority="323" operator="between">
      <formula>70</formula>
      <formula>80</formula>
    </cfRule>
    <cfRule type="cellIs" dxfId="312" priority="324" operator="greaterThan">
      <formula>80</formula>
    </cfRule>
    <cfRule type="cellIs" dxfId="311" priority="325" operator="greaterThan">
      <formula>69</formula>
    </cfRule>
    <cfRule type="cellIs" dxfId="310" priority="326" operator="lessThan">
      <formula>70</formula>
    </cfRule>
  </conditionalFormatting>
  <conditionalFormatting sqref="W54:X57">
    <cfRule type="containsText" dxfId="309" priority="313" operator="containsText" text="na">
      <formula>NOT(ISERROR(SEARCH("na",W54)))</formula>
    </cfRule>
  </conditionalFormatting>
  <conditionalFormatting sqref="W54:X57">
    <cfRule type="containsText" dxfId="308" priority="310" operator="containsText" text="na">
      <formula>NOT(ISERROR(SEARCH("na",W54)))</formula>
    </cfRule>
    <cfRule type="cellIs" dxfId="307" priority="311" operator="greaterThan">
      <formula>89</formula>
    </cfRule>
    <cfRule type="containsText" dxfId="306" priority="312" operator="containsText" text="na">
      <formula>NOT(ISERROR(SEARCH("na",W54)))</formula>
    </cfRule>
  </conditionalFormatting>
  <conditionalFormatting sqref="W54:X57">
    <cfRule type="containsText" dxfId="305" priority="297" operator="containsText" text="na">
      <formula>NOT(ISERROR(SEARCH("na",W54)))</formula>
    </cfRule>
    <cfRule type="cellIs" dxfId="304" priority="298" operator="greaterThan">
      <formula>89</formula>
    </cfRule>
    <cfRule type="cellIs" dxfId="303" priority="299" operator="between">
      <formula>70</formula>
      <formula>89</formula>
    </cfRule>
    <cfRule type="cellIs" dxfId="302" priority="300" operator="lessThan">
      <formula>70</formula>
    </cfRule>
    <cfRule type="cellIs" dxfId="301" priority="301" operator="lessThan">
      <formula>70</formula>
    </cfRule>
    <cfRule type="cellIs" dxfId="300" priority="302" operator="greaterThan">
      <formula>80</formula>
    </cfRule>
    <cfRule type="cellIs" dxfId="299" priority="303" operator="between">
      <formula>75</formula>
      <formula>75</formula>
    </cfRule>
    <cfRule type="cellIs" dxfId="298" priority="304" operator="between">
      <formula>70</formula>
      <formula>80</formula>
    </cfRule>
    <cfRule type="cellIs" dxfId="297" priority="305" operator="greaterThan">
      <formula>50</formula>
    </cfRule>
    <cfRule type="cellIs" dxfId="296" priority="306" operator="between">
      <formula>70</formula>
      <formula>80</formula>
    </cfRule>
    <cfRule type="cellIs" dxfId="295" priority="307" operator="greaterThan">
      <formula>80</formula>
    </cfRule>
    <cfRule type="cellIs" dxfId="294" priority="308" operator="greaterThan">
      <formula>69</formula>
    </cfRule>
    <cfRule type="cellIs" dxfId="293" priority="309" operator="lessThan">
      <formula>70</formula>
    </cfRule>
  </conditionalFormatting>
  <conditionalFormatting sqref="W54:X57">
    <cfRule type="containsText" dxfId="292" priority="296" operator="containsText" text="na">
      <formula>NOT(ISERROR(SEARCH("na",W54)))</formula>
    </cfRule>
  </conditionalFormatting>
  <conditionalFormatting sqref="W54:X57">
    <cfRule type="containsText" dxfId="291" priority="293" operator="containsText" text="na">
      <formula>NOT(ISERROR(SEARCH("na",W54)))</formula>
    </cfRule>
    <cfRule type="cellIs" dxfId="290" priority="294" operator="greaterThan">
      <formula>89</formula>
    </cfRule>
    <cfRule type="containsText" dxfId="289" priority="295" operator="containsText" text="na">
      <formula>NOT(ISERROR(SEARCH("na",W54)))</formula>
    </cfRule>
  </conditionalFormatting>
  <conditionalFormatting sqref="W54:X57">
    <cfRule type="containsText" dxfId="288" priority="280" operator="containsText" text="na">
      <formula>NOT(ISERROR(SEARCH("na",W54)))</formula>
    </cfRule>
    <cfRule type="cellIs" dxfId="287" priority="281" operator="greaterThan">
      <formula>89</formula>
    </cfRule>
    <cfRule type="cellIs" dxfId="286" priority="282" operator="between">
      <formula>70</formula>
      <formula>89</formula>
    </cfRule>
    <cfRule type="cellIs" dxfId="285" priority="283" operator="lessThan">
      <formula>70</formula>
    </cfRule>
    <cfRule type="cellIs" dxfId="284" priority="284" operator="lessThan">
      <formula>70</formula>
    </cfRule>
    <cfRule type="cellIs" dxfId="283" priority="285" operator="greaterThan">
      <formula>80</formula>
    </cfRule>
    <cfRule type="cellIs" dxfId="282" priority="286" operator="between">
      <formula>75</formula>
      <formula>75</formula>
    </cfRule>
    <cfRule type="cellIs" dxfId="281" priority="287" operator="between">
      <formula>70</formula>
      <formula>80</formula>
    </cfRule>
    <cfRule type="cellIs" dxfId="280" priority="288" operator="greaterThan">
      <formula>50</formula>
    </cfRule>
    <cfRule type="cellIs" dxfId="279" priority="289" operator="between">
      <formula>70</formula>
      <formula>80</formula>
    </cfRule>
    <cfRule type="cellIs" dxfId="278" priority="290" operator="greaterThan">
      <formula>80</formula>
    </cfRule>
    <cfRule type="cellIs" dxfId="277" priority="291" operator="greaterThan">
      <formula>69</formula>
    </cfRule>
    <cfRule type="cellIs" dxfId="276" priority="292" operator="lessThan">
      <formula>70</formula>
    </cfRule>
  </conditionalFormatting>
  <conditionalFormatting sqref="W54:X57">
    <cfRule type="containsText" dxfId="275" priority="279" operator="containsText" text="na">
      <formula>NOT(ISERROR(SEARCH("na",W54)))</formula>
    </cfRule>
  </conditionalFormatting>
  <conditionalFormatting sqref="W54:X57">
    <cfRule type="containsText" dxfId="274" priority="276" operator="containsText" text="na">
      <formula>NOT(ISERROR(SEARCH("na",W54)))</formula>
    </cfRule>
    <cfRule type="cellIs" dxfId="273" priority="277" operator="greaterThan">
      <formula>89</formula>
    </cfRule>
    <cfRule type="containsText" dxfId="272" priority="278" operator="containsText" text="na">
      <formula>NOT(ISERROR(SEARCH("na",W54)))</formula>
    </cfRule>
  </conditionalFormatting>
  <conditionalFormatting sqref="J58:K58">
    <cfRule type="containsText" dxfId="271" priority="263" operator="containsText" text="na">
      <formula>NOT(ISERROR(SEARCH("na",J58)))</formula>
    </cfRule>
    <cfRule type="cellIs" dxfId="270" priority="264" operator="greaterThan">
      <formula>89</formula>
    </cfRule>
    <cfRule type="cellIs" dxfId="269" priority="265" operator="between">
      <formula>70</formula>
      <formula>89</formula>
    </cfRule>
    <cfRule type="cellIs" dxfId="268" priority="266" operator="lessThan">
      <formula>70</formula>
    </cfRule>
    <cfRule type="cellIs" dxfId="267" priority="267" operator="lessThan">
      <formula>70</formula>
    </cfRule>
    <cfRule type="cellIs" dxfId="266" priority="268" operator="greaterThan">
      <formula>80</formula>
    </cfRule>
    <cfRule type="cellIs" dxfId="265" priority="269" operator="between">
      <formula>75</formula>
      <formula>75</formula>
    </cfRule>
    <cfRule type="cellIs" dxfId="264" priority="270" operator="between">
      <formula>70</formula>
      <formula>80</formula>
    </cfRule>
    <cfRule type="cellIs" dxfId="263" priority="271" operator="greaterThan">
      <formula>50</formula>
    </cfRule>
    <cfRule type="cellIs" dxfId="262" priority="272" operator="between">
      <formula>70</formula>
      <formula>80</formula>
    </cfRule>
    <cfRule type="cellIs" dxfId="261" priority="273" operator="greaterThan">
      <formula>80</formula>
    </cfRule>
    <cfRule type="cellIs" dxfId="260" priority="274" operator="greaterThan">
      <formula>69</formula>
    </cfRule>
    <cfRule type="cellIs" dxfId="259" priority="275" operator="lessThan">
      <formula>70</formula>
    </cfRule>
  </conditionalFormatting>
  <conditionalFormatting sqref="J58:K58">
    <cfRule type="containsText" dxfId="258" priority="262" operator="containsText" text="na">
      <formula>NOT(ISERROR(SEARCH("na",J58)))</formula>
    </cfRule>
  </conditionalFormatting>
  <conditionalFormatting sqref="J58:K58">
    <cfRule type="containsText" dxfId="257" priority="259" operator="containsText" text="na">
      <formula>NOT(ISERROR(SEARCH("na",J58)))</formula>
    </cfRule>
    <cfRule type="cellIs" dxfId="256" priority="260" operator="greaterThan">
      <formula>89</formula>
    </cfRule>
    <cfRule type="containsText" dxfId="255" priority="261" operator="containsText" text="na">
      <formula>NOT(ISERROR(SEARCH("na",J58)))</formula>
    </cfRule>
  </conditionalFormatting>
  <conditionalFormatting sqref="J58:K58">
    <cfRule type="containsText" dxfId="254" priority="246" operator="containsText" text="na">
      <formula>NOT(ISERROR(SEARCH("na",J58)))</formula>
    </cfRule>
    <cfRule type="cellIs" dxfId="253" priority="247" operator="greaterThan">
      <formula>89</formula>
    </cfRule>
    <cfRule type="cellIs" dxfId="252" priority="248" operator="between">
      <formula>70</formula>
      <formula>89</formula>
    </cfRule>
    <cfRule type="cellIs" dxfId="251" priority="249" operator="lessThan">
      <formula>70</formula>
    </cfRule>
    <cfRule type="cellIs" dxfId="250" priority="250" operator="lessThan">
      <formula>70</formula>
    </cfRule>
    <cfRule type="cellIs" dxfId="249" priority="251" operator="greaterThan">
      <formula>80</formula>
    </cfRule>
    <cfRule type="cellIs" dxfId="248" priority="252" operator="between">
      <formula>75</formula>
      <formula>75</formula>
    </cfRule>
    <cfRule type="cellIs" dxfId="247" priority="253" operator="between">
      <formula>70</formula>
      <formula>80</formula>
    </cfRule>
    <cfRule type="cellIs" dxfId="246" priority="254" operator="greaterThan">
      <formula>50</formula>
    </cfRule>
    <cfRule type="cellIs" dxfId="245" priority="255" operator="between">
      <formula>70</formula>
      <formula>80</formula>
    </cfRule>
    <cfRule type="cellIs" dxfId="244" priority="256" operator="greaterThan">
      <formula>80</formula>
    </cfRule>
    <cfRule type="cellIs" dxfId="243" priority="257" operator="greaterThan">
      <formula>69</formula>
    </cfRule>
    <cfRule type="cellIs" dxfId="242" priority="258" operator="lessThan">
      <formula>70</formula>
    </cfRule>
  </conditionalFormatting>
  <conditionalFormatting sqref="J58:K58">
    <cfRule type="containsText" dxfId="241" priority="245" operator="containsText" text="na">
      <formula>NOT(ISERROR(SEARCH("na",J58)))</formula>
    </cfRule>
  </conditionalFormatting>
  <conditionalFormatting sqref="J58:K58">
    <cfRule type="containsText" dxfId="240" priority="242" operator="containsText" text="na">
      <formula>NOT(ISERROR(SEARCH("na",J58)))</formula>
    </cfRule>
    <cfRule type="cellIs" dxfId="239" priority="243" operator="greaterThan">
      <formula>89</formula>
    </cfRule>
    <cfRule type="containsText" dxfId="238" priority="244" operator="containsText" text="na">
      <formula>NOT(ISERROR(SEARCH("na",J58)))</formula>
    </cfRule>
  </conditionalFormatting>
  <conditionalFormatting sqref="J58:K58">
    <cfRule type="containsText" dxfId="237" priority="229" operator="containsText" text="na">
      <formula>NOT(ISERROR(SEARCH("na",J58)))</formula>
    </cfRule>
    <cfRule type="cellIs" dxfId="236" priority="230" operator="greaterThan">
      <formula>89</formula>
    </cfRule>
    <cfRule type="cellIs" dxfId="235" priority="231" operator="between">
      <formula>70</formula>
      <formula>89</formula>
    </cfRule>
    <cfRule type="cellIs" dxfId="234" priority="232" operator="lessThan">
      <formula>70</formula>
    </cfRule>
    <cfRule type="cellIs" dxfId="233" priority="233" operator="lessThan">
      <formula>70</formula>
    </cfRule>
    <cfRule type="cellIs" dxfId="232" priority="234" operator="greaterThan">
      <formula>80</formula>
    </cfRule>
    <cfRule type="cellIs" dxfId="231" priority="235" operator="between">
      <formula>75</formula>
      <formula>75</formula>
    </cfRule>
    <cfRule type="cellIs" dxfId="230" priority="236" operator="between">
      <formula>70</formula>
      <formula>80</formula>
    </cfRule>
    <cfRule type="cellIs" dxfId="229" priority="237" operator="greaterThan">
      <formula>50</formula>
    </cfRule>
    <cfRule type="cellIs" dxfId="228" priority="238" operator="between">
      <formula>70</formula>
      <formula>80</formula>
    </cfRule>
    <cfRule type="cellIs" dxfId="227" priority="239" operator="greaterThan">
      <formula>80</formula>
    </cfRule>
    <cfRule type="cellIs" dxfId="226" priority="240" operator="greaterThan">
      <formula>69</formula>
    </cfRule>
    <cfRule type="cellIs" dxfId="225" priority="241" operator="lessThan">
      <formula>70</formula>
    </cfRule>
  </conditionalFormatting>
  <conditionalFormatting sqref="J58:K58">
    <cfRule type="containsText" dxfId="224" priority="228" operator="containsText" text="na">
      <formula>NOT(ISERROR(SEARCH("na",J58)))</formula>
    </cfRule>
  </conditionalFormatting>
  <conditionalFormatting sqref="J58:K58">
    <cfRule type="containsText" dxfId="223" priority="225" operator="containsText" text="na">
      <formula>NOT(ISERROR(SEARCH("na",J58)))</formula>
    </cfRule>
    <cfRule type="cellIs" dxfId="222" priority="226" operator="greaterThan">
      <formula>89</formula>
    </cfRule>
    <cfRule type="containsText" dxfId="221" priority="227" operator="containsText" text="na">
      <formula>NOT(ISERROR(SEARCH("na",J58)))</formula>
    </cfRule>
  </conditionalFormatting>
  <conditionalFormatting sqref="O58:P58">
    <cfRule type="containsText" dxfId="220" priority="212" operator="containsText" text="na">
      <formula>NOT(ISERROR(SEARCH("na",O58)))</formula>
    </cfRule>
    <cfRule type="cellIs" dxfId="219" priority="213" operator="greaterThan">
      <formula>89</formula>
    </cfRule>
    <cfRule type="cellIs" dxfId="218" priority="214" operator="between">
      <formula>70</formula>
      <formula>89</formula>
    </cfRule>
    <cfRule type="cellIs" dxfId="217" priority="215" operator="lessThan">
      <formula>70</formula>
    </cfRule>
    <cfRule type="cellIs" dxfId="216" priority="216" operator="lessThan">
      <formula>70</formula>
    </cfRule>
    <cfRule type="cellIs" dxfId="215" priority="217" operator="greaterThan">
      <formula>80</formula>
    </cfRule>
    <cfRule type="cellIs" dxfId="214" priority="218" operator="between">
      <formula>75</formula>
      <formula>75</formula>
    </cfRule>
    <cfRule type="cellIs" dxfId="213" priority="219" operator="between">
      <formula>70</formula>
      <formula>80</formula>
    </cfRule>
    <cfRule type="cellIs" dxfId="212" priority="220" operator="greaterThan">
      <formula>50</formula>
    </cfRule>
    <cfRule type="cellIs" dxfId="211" priority="221" operator="between">
      <formula>70</formula>
      <formula>80</formula>
    </cfRule>
    <cfRule type="cellIs" dxfId="210" priority="222" operator="greaterThan">
      <formula>80</formula>
    </cfRule>
    <cfRule type="cellIs" dxfId="209" priority="223" operator="greaterThan">
      <formula>69</formula>
    </cfRule>
    <cfRule type="cellIs" dxfId="208" priority="224" operator="lessThan">
      <formula>70</formula>
    </cfRule>
  </conditionalFormatting>
  <conditionalFormatting sqref="O58:P58">
    <cfRule type="containsText" dxfId="207" priority="211" operator="containsText" text="na">
      <formula>NOT(ISERROR(SEARCH("na",O58)))</formula>
    </cfRule>
  </conditionalFormatting>
  <conditionalFormatting sqref="O58:P58">
    <cfRule type="containsText" dxfId="206" priority="208" operator="containsText" text="na">
      <formula>NOT(ISERROR(SEARCH("na",O58)))</formula>
    </cfRule>
    <cfRule type="cellIs" dxfId="205" priority="209" operator="greaterThan">
      <formula>89</formula>
    </cfRule>
    <cfRule type="containsText" dxfId="204" priority="210" operator="containsText" text="na">
      <formula>NOT(ISERROR(SEARCH("na",O58)))</formula>
    </cfRule>
  </conditionalFormatting>
  <conditionalFormatting sqref="O58:P58">
    <cfRule type="containsText" dxfId="203" priority="195" operator="containsText" text="na">
      <formula>NOT(ISERROR(SEARCH("na",O58)))</formula>
    </cfRule>
    <cfRule type="cellIs" dxfId="202" priority="196" operator="greaterThan">
      <formula>89</formula>
    </cfRule>
    <cfRule type="cellIs" dxfId="201" priority="197" operator="between">
      <formula>70</formula>
      <formula>89</formula>
    </cfRule>
    <cfRule type="cellIs" dxfId="200" priority="198" operator="lessThan">
      <formula>70</formula>
    </cfRule>
    <cfRule type="cellIs" dxfId="199" priority="199" operator="lessThan">
      <formula>70</formula>
    </cfRule>
    <cfRule type="cellIs" dxfId="198" priority="200" operator="greaterThan">
      <formula>80</formula>
    </cfRule>
    <cfRule type="cellIs" dxfId="197" priority="201" operator="between">
      <formula>75</formula>
      <formula>75</formula>
    </cfRule>
    <cfRule type="cellIs" dxfId="196" priority="202" operator="between">
      <formula>70</formula>
      <formula>80</formula>
    </cfRule>
    <cfRule type="cellIs" dxfId="195" priority="203" operator="greaterThan">
      <formula>50</formula>
    </cfRule>
    <cfRule type="cellIs" dxfId="194" priority="204" operator="between">
      <formula>70</formula>
      <formula>80</formula>
    </cfRule>
    <cfRule type="cellIs" dxfId="193" priority="205" operator="greaterThan">
      <formula>80</formula>
    </cfRule>
    <cfRule type="cellIs" dxfId="192" priority="206" operator="greaterThan">
      <formula>69</formula>
    </cfRule>
    <cfRule type="cellIs" dxfId="191" priority="207" operator="lessThan">
      <formula>70</formula>
    </cfRule>
  </conditionalFormatting>
  <conditionalFormatting sqref="O58:P58">
    <cfRule type="containsText" dxfId="190" priority="194" operator="containsText" text="na">
      <formula>NOT(ISERROR(SEARCH("na",O58)))</formula>
    </cfRule>
  </conditionalFormatting>
  <conditionalFormatting sqref="O58:P58">
    <cfRule type="containsText" dxfId="189" priority="191" operator="containsText" text="na">
      <formula>NOT(ISERROR(SEARCH("na",O58)))</formula>
    </cfRule>
    <cfRule type="cellIs" dxfId="188" priority="192" operator="greaterThan">
      <formula>89</formula>
    </cfRule>
    <cfRule type="containsText" dxfId="187" priority="193" operator="containsText" text="na">
      <formula>NOT(ISERROR(SEARCH("na",O58)))</formula>
    </cfRule>
  </conditionalFormatting>
  <conditionalFormatting sqref="O58:P58">
    <cfRule type="containsText" dxfId="186" priority="178" operator="containsText" text="na">
      <formula>NOT(ISERROR(SEARCH("na",O58)))</formula>
    </cfRule>
    <cfRule type="cellIs" dxfId="185" priority="179" operator="greaterThan">
      <formula>89</formula>
    </cfRule>
    <cfRule type="cellIs" dxfId="184" priority="180" operator="between">
      <formula>70</formula>
      <formula>89</formula>
    </cfRule>
    <cfRule type="cellIs" dxfId="183" priority="181" operator="lessThan">
      <formula>70</formula>
    </cfRule>
    <cfRule type="cellIs" dxfId="182" priority="182" operator="lessThan">
      <formula>70</formula>
    </cfRule>
    <cfRule type="cellIs" dxfId="181" priority="183" operator="greaterThan">
      <formula>80</formula>
    </cfRule>
    <cfRule type="cellIs" dxfId="180" priority="184" operator="between">
      <formula>75</formula>
      <formula>75</formula>
    </cfRule>
    <cfRule type="cellIs" dxfId="179" priority="185" operator="between">
      <formula>70</formula>
      <formula>80</formula>
    </cfRule>
    <cfRule type="cellIs" dxfId="178" priority="186" operator="greaterThan">
      <formula>50</formula>
    </cfRule>
    <cfRule type="cellIs" dxfId="177" priority="187" operator="between">
      <formula>70</formula>
      <formula>80</formula>
    </cfRule>
    <cfRule type="cellIs" dxfId="176" priority="188" operator="greaterThan">
      <formula>80</formula>
    </cfRule>
    <cfRule type="cellIs" dxfId="175" priority="189" operator="greaterThan">
      <formula>69</formula>
    </cfRule>
    <cfRule type="cellIs" dxfId="174" priority="190" operator="lessThan">
      <formula>70</formula>
    </cfRule>
  </conditionalFormatting>
  <conditionalFormatting sqref="O58:P58">
    <cfRule type="containsText" dxfId="173" priority="177" operator="containsText" text="na">
      <formula>NOT(ISERROR(SEARCH("na",O58)))</formula>
    </cfRule>
  </conditionalFormatting>
  <conditionalFormatting sqref="O58:P58">
    <cfRule type="containsText" dxfId="172" priority="174" operator="containsText" text="na">
      <formula>NOT(ISERROR(SEARCH("na",O58)))</formula>
    </cfRule>
    <cfRule type="cellIs" dxfId="171" priority="175" operator="greaterThan">
      <formula>89</formula>
    </cfRule>
    <cfRule type="containsText" dxfId="170" priority="176" operator="containsText" text="na">
      <formula>NOT(ISERROR(SEARCH("na",O58)))</formula>
    </cfRule>
  </conditionalFormatting>
  <conditionalFormatting sqref="O58:P58">
    <cfRule type="containsText" dxfId="169" priority="161" operator="containsText" text="na">
      <formula>NOT(ISERROR(SEARCH("na",O58)))</formula>
    </cfRule>
    <cfRule type="cellIs" dxfId="168" priority="162" operator="greaterThan">
      <formula>89</formula>
    </cfRule>
    <cfRule type="cellIs" dxfId="167" priority="163" operator="between">
      <formula>70</formula>
      <formula>89</formula>
    </cfRule>
    <cfRule type="cellIs" dxfId="166" priority="164" operator="lessThan">
      <formula>70</formula>
    </cfRule>
    <cfRule type="cellIs" dxfId="165" priority="165" operator="lessThan">
      <formula>70</formula>
    </cfRule>
    <cfRule type="cellIs" dxfId="164" priority="166" operator="greaterThan">
      <formula>80</formula>
    </cfRule>
    <cfRule type="cellIs" dxfId="163" priority="167" operator="between">
      <formula>75</formula>
      <formula>75</formula>
    </cfRule>
    <cfRule type="cellIs" dxfId="162" priority="168" operator="between">
      <formula>70</formula>
      <formula>80</formula>
    </cfRule>
    <cfRule type="cellIs" dxfId="161" priority="169" operator="greaterThan">
      <formula>50</formula>
    </cfRule>
    <cfRule type="cellIs" dxfId="160" priority="170" operator="between">
      <formula>70</formula>
      <formula>80</formula>
    </cfRule>
    <cfRule type="cellIs" dxfId="159" priority="171" operator="greaterThan">
      <formula>80</formula>
    </cfRule>
    <cfRule type="cellIs" dxfId="158" priority="172" operator="greaterThan">
      <formula>69</formula>
    </cfRule>
    <cfRule type="cellIs" dxfId="157" priority="173" operator="lessThan">
      <formula>70</formula>
    </cfRule>
  </conditionalFormatting>
  <conditionalFormatting sqref="O58:P58">
    <cfRule type="containsText" dxfId="156" priority="160" operator="containsText" text="na">
      <formula>NOT(ISERROR(SEARCH("na",O58)))</formula>
    </cfRule>
  </conditionalFormatting>
  <conditionalFormatting sqref="O58:P58">
    <cfRule type="containsText" dxfId="155" priority="157" operator="containsText" text="na">
      <formula>NOT(ISERROR(SEARCH("na",O58)))</formula>
    </cfRule>
    <cfRule type="cellIs" dxfId="154" priority="158" operator="greaterThan">
      <formula>89</formula>
    </cfRule>
    <cfRule type="containsText" dxfId="153" priority="159" operator="containsText" text="na">
      <formula>NOT(ISERROR(SEARCH("na",O58)))</formula>
    </cfRule>
  </conditionalFormatting>
  <conditionalFormatting sqref="S58:T58">
    <cfRule type="containsText" dxfId="152" priority="144" operator="containsText" text="na">
      <formula>NOT(ISERROR(SEARCH("na",S58)))</formula>
    </cfRule>
    <cfRule type="cellIs" dxfId="151" priority="145" operator="greaterThan">
      <formula>89</formula>
    </cfRule>
    <cfRule type="cellIs" dxfId="150" priority="146" operator="between">
      <formula>70</formula>
      <formula>89</formula>
    </cfRule>
    <cfRule type="cellIs" dxfId="149" priority="147" operator="lessThan">
      <formula>70</formula>
    </cfRule>
    <cfRule type="cellIs" dxfId="148" priority="148" operator="lessThan">
      <formula>70</formula>
    </cfRule>
    <cfRule type="cellIs" dxfId="147" priority="149" operator="greaterThan">
      <formula>80</formula>
    </cfRule>
    <cfRule type="cellIs" dxfId="146" priority="150" operator="between">
      <formula>75</formula>
      <formula>75</formula>
    </cfRule>
    <cfRule type="cellIs" dxfId="145" priority="151" operator="between">
      <formula>70</formula>
      <formula>80</formula>
    </cfRule>
    <cfRule type="cellIs" dxfId="144" priority="152" operator="greaterThan">
      <formula>50</formula>
    </cfRule>
    <cfRule type="cellIs" dxfId="143" priority="153" operator="between">
      <formula>70</formula>
      <formula>80</formula>
    </cfRule>
    <cfRule type="cellIs" dxfId="142" priority="154" operator="greaterThan">
      <formula>80</formula>
    </cfRule>
    <cfRule type="cellIs" dxfId="141" priority="155" operator="greaterThan">
      <formula>69</formula>
    </cfRule>
    <cfRule type="cellIs" dxfId="140" priority="156" operator="lessThan">
      <formula>70</formula>
    </cfRule>
  </conditionalFormatting>
  <conditionalFormatting sqref="S58:T58">
    <cfRule type="containsText" dxfId="139" priority="143" operator="containsText" text="na">
      <formula>NOT(ISERROR(SEARCH("na",S58)))</formula>
    </cfRule>
  </conditionalFormatting>
  <conditionalFormatting sqref="S58:T58">
    <cfRule type="containsText" dxfId="138" priority="140" operator="containsText" text="na">
      <formula>NOT(ISERROR(SEARCH("na",S58)))</formula>
    </cfRule>
    <cfRule type="cellIs" dxfId="137" priority="141" operator="greaterThan">
      <formula>89</formula>
    </cfRule>
    <cfRule type="containsText" dxfId="136" priority="142" operator="containsText" text="na">
      <formula>NOT(ISERROR(SEARCH("na",S58)))</formula>
    </cfRule>
  </conditionalFormatting>
  <conditionalFormatting sqref="S58:T58">
    <cfRule type="containsText" dxfId="135" priority="127" operator="containsText" text="na">
      <formula>NOT(ISERROR(SEARCH("na",S58)))</formula>
    </cfRule>
    <cfRule type="cellIs" dxfId="134" priority="128" operator="greaterThan">
      <formula>89</formula>
    </cfRule>
    <cfRule type="cellIs" dxfId="133" priority="129" operator="between">
      <formula>70</formula>
      <formula>89</formula>
    </cfRule>
    <cfRule type="cellIs" dxfId="132" priority="130" operator="lessThan">
      <formula>70</formula>
    </cfRule>
    <cfRule type="cellIs" dxfId="131" priority="131" operator="lessThan">
      <formula>70</formula>
    </cfRule>
    <cfRule type="cellIs" dxfId="130" priority="132" operator="greaterThan">
      <formula>80</formula>
    </cfRule>
    <cfRule type="cellIs" dxfId="129" priority="133" operator="between">
      <formula>75</formula>
      <formula>75</formula>
    </cfRule>
    <cfRule type="cellIs" dxfId="128" priority="134" operator="between">
      <formula>70</formula>
      <formula>80</formula>
    </cfRule>
    <cfRule type="cellIs" dxfId="127" priority="135" operator="greaterThan">
      <formula>50</formula>
    </cfRule>
    <cfRule type="cellIs" dxfId="126" priority="136" operator="between">
      <formula>70</formula>
      <formula>80</formula>
    </cfRule>
    <cfRule type="cellIs" dxfId="125" priority="137" operator="greaterThan">
      <formula>80</formula>
    </cfRule>
    <cfRule type="cellIs" dxfId="124" priority="138" operator="greaterThan">
      <formula>69</formula>
    </cfRule>
    <cfRule type="cellIs" dxfId="123" priority="139" operator="lessThan">
      <formula>70</formula>
    </cfRule>
  </conditionalFormatting>
  <conditionalFormatting sqref="S58:T58">
    <cfRule type="containsText" dxfId="122" priority="126" operator="containsText" text="na">
      <formula>NOT(ISERROR(SEARCH("na",S58)))</formula>
    </cfRule>
  </conditionalFormatting>
  <conditionalFormatting sqref="S58:T58">
    <cfRule type="containsText" dxfId="121" priority="123" operator="containsText" text="na">
      <formula>NOT(ISERROR(SEARCH("na",S58)))</formula>
    </cfRule>
    <cfRule type="cellIs" dxfId="120" priority="124" operator="greaterThan">
      <formula>89</formula>
    </cfRule>
    <cfRule type="containsText" dxfId="119" priority="125" operator="containsText" text="na">
      <formula>NOT(ISERROR(SEARCH("na",S58)))</formula>
    </cfRule>
  </conditionalFormatting>
  <conditionalFormatting sqref="S58:T58">
    <cfRule type="containsText" dxfId="118" priority="110" operator="containsText" text="na">
      <formula>NOT(ISERROR(SEARCH("na",S58)))</formula>
    </cfRule>
    <cfRule type="cellIs" dxfId="117" priority="111" operator="greaterThan">
      <formula>89</formula>
    </cfRule>
    <cfRule type="cellIs" dxfId="116" priority="112" operator="between">
      <formula>70</formula>
      <formula>89</formula>
    </cfRule>
    <cfRule type="cellIs" dxfId="115" priority="113" operator="lessThan">
      <formula>70</formula>
    </cfRule>
    <cfRule type="cellIs" dxfId="114" priority="114" operator="lessThan">
      <formula>70</formula>
    </cfRule>
    <cfRule type="cellIs" dxfId="113" priority="115" operator="greaterThan">
      <formula>80</formula>
    </cfRule>
    <cfRule type="cellIs" dxfId="112" priority="116" operator="between">
      <formula>75</formula>
      <formula>75</formula>
    </cfRule>
    <cfRule type="cellIs" dxfId="111" priority="117" operator="between">
      <formula>70</formula>
      <formula>80</formula>
    </cfRule>
    <cfRule type="cellIs" dxfId="110" priority="118" operator="greaterThan">
      <formula>50</formula>
    </cfRule>
    <cfRule type="cellIs" dxfId="109" priority="119" operator="between">
      <formula>70</formula>
      <formula>80</formula>
    </cfRule>
    <cfRule type="cellIs" dxfId="108" priority="120" operator="greaterThan">
      <formula>80</formula>
    </cfRule>
    <cfRule type="cellIs" dxfId="107" priority="121" operator="greaterThan">
      <formula>69</formula>
    </cfRule>
    <cfRule type="cellIs" dxfId="106" priority="122" operator="lessThan">
      <formula>70</formula>
    </cfRule>
  </conditionalFormatting>
  <conditionalFormatting sqref="S58:T58">
    <cfRule type="containsText" dxfId="105" priority="109" operator="containsText" text="na">
      <formula>NOT(ISERROR(SEARCH("na",S58)))</formula>
    </cfRule>
  </conditionalFormatting>
  <conditionalFormatting sqref="S58:T58">
    <cfRule type="containsText" dxfId="104" priority="106" operator="containsText" text="na">
      <formula>NOT(ISERROR(SEARCH("na",S58)))</formula>
    </cfRule>
    <cfRule type="cellIs" dxfId="103" priority="107" operator="greaterThan">
      <formula>89</formula>
    </cfRule>
    <cfRule type="containsText" dxfId="102" priority="108" operator="containsText" text="na">
      <formula>NOT(ISERROR(SEARCH("na",S58)))</formula>
    </cfRule>
  </conditionalFormatting>
  <conditionalFormatting sqref="S58:T58">
    <cfRule type="containsText" dxfId="101" priority="93" operator="containsText" text="na">
      <formula>NOT(ISERROR(SEARCH("na",S58)))</formula>
    </cfRule>
    <cfRule type="cellIs" dxfId="100" priority="94" operator="greaterThan">
      <formula>89</formula>
    </cfRule>
    <cfRule type="cellIs" dxfId="99" priority="95" operator="between">
      <formula>70</formula>
      <formula>89</formula>
    </cfRule>
    <cfRule type="cellIs" dxfId="98" priority="96" operator="lessThan">
      <formula>70</formula>
    </cfRule>
    <cfRule type="cellIs" dxfId="97" priority="97" operator="lessThan">
      <formula>70</formula>
    </cfRule>
    <cfRule type="cellIs" dxfId="96" priority="98" operator="greaterThan">
      <formula>80</formula>
    </cfRule>
    <cfRule type="cellIs" dxfId="95" priority="99" operator="between">
      <formula>75</formula>
      <formula>75</formula>
    </cfRule>
    <cfRule type="cellIs" dxfId="94" priority="100" operator="between">
      <formula>70</formula>
      <formula>80</formula>
    </cfRule>
    <cfRule type="cellIs" dxfId="93" priority="101" operator="greaterThan">
      <formula>50</formula>
    </cfRule>
    <cfRule type="cellIs" dxfId="92" priority="102" operator="between">
      <formula>70</formula>
      <formula>80</formula>
    </cfRule>
    <cfRule type="cellIs" dxfId="91" priority="103" operator="greaterThan">
      <formula>80</formula>
    </cfRule>
    <cfRule type="cellIs" dxfId="90" priority="104" operator="greaterThan">
      <formula>69</formula>
    </cfRule>
    <cfRule type="cellIs" dxfId="89" priority="105" operator="lessThan">
      <formula>70</formula>
    </cfRule>
  </conditionalFormatting>
  <conditionalFormatting sqref="S58:T58">
    <cfRule type="containsText" dxfId="88" priority="92" operator="containsText" text="na">
      <formula>NOT(ISERROR(SEARCH("na",S58)))</formula>
    </cfRule>
  </conditionalFormatting>
  <conditionalFormatting sqref="S58:T58">
    <cfRule type="containsText" dxfId="87" priority="89" operator="containsText" text="na">
      <formula>NOT(ISERROR(SEARCH("na",S58)))</formula>
    </cfRule>
    <cfRule type="cellIs" dxfId="86" priority="90" operator="greaterThan">
      <formula>89</formula>
    </cfRule>
    <cfRule type="containsText" dxfId="85" priority="91" operator="containsText" text="na">
      <formula>NOT(ISERROR(SEARCH("na",S58)))</formula>
    </cfRule>
  </conditionalFormatting>
  <conditionalFormatting sqref="Y58">
    <cfRule type="iconSet" priority="86">
      <iconSet>
        <cfvo type="percent" val="0"/>
        <cfvo type="num" val="70"/>
        <cfvo type="num" val="90"/>
      </iconSet>
    </cfRule>
    <cfRule type="iconSet" priority="87">
      <iconSet>
        <cfvo type="percent" val="0"/>
        <cfvo type="percent" val="70"/>
        <cfvo type="percent" val="90"/>
      </iconSet>
    </cfRule>
    <cfRule type="iconSet" priority="88">
      <iconSet iconSet="3TrafficLights2">
        <cfvo type="percent" val="0"/>
        <cfvo type="percent" val="33"/>
        <cfvo type="percent" val="67"/>
      </iconSet>
    </cfRule>
  </conditionalFormatting>
  <conditionalFormatting sqref="W58:X58">
    <cfRule type="containsText" dxfId="84" priority="73" operator="containsText" text="na">
      <formula>NOT(ISERROR(SEARCH("na",W58)))</formula>
    </cfRule>
    <cfRule type="cellIs" dxfId="83" priority="74" operator="greaterThan">
      <formula>89</formula>
    </cfRule>
    <cfRule type="cellIs" dxfId="82" priority="75" operator="between">
      <formula>70</formula>
      <formula>89</formula>
    </cfRule>
    <cfRule type="cellIs" dxfId="81" priority="76" operator="lessThan">
      <formula>70</formula>
    </cfRule>
    <cfRule type="cellIs" dxfId="80" priority="77" operator="lessThan">
      <formula>70</formula>
    </cfRule>
    <cfRule type="cellIs" dxfId="79" priority="78" operator="greaterThan">
      <formula>80</formula>
    </cfRule>
    <cfRule type="cellIs" dxfId="78" priority="79" operator="between">
      <formula>75</formula>
      <formula>75</formula>
    </cfRule>
    <cfRule type="cellIs" dxfId="77" priority="80" operator="between">
      <formula>70</formula>
      <formula>80</formula>
    </cfRule>
    <cfRule type="cellIs" dxfId="76" priority="81" operator="greaterThan">
      <formula>50</formula>
    </cfRule>
    <cfRule type="cellIs" dxfId="75" priority="82" operator="between">
      <formula>70</formula>
      <formula>80</formula>
    </cfRule>
    <cfRule type="cellIs" dxfId="74" priority="83" operator="greaterThan">
      <formula>80</formula>
    </cfRule>
    <cfRule type="cellIs" dxfId="73" priority="84" operator="greaterThan">
      <formula>69</formula>
    </cfRule>
    <cfRule type="cellIs" dxfId="72" priority="85" operator="lessThan">
      <formula>70</formula>
    </cfRule>
  </conditionalFormatting>
  <conditionalFormatting sqref="W58:X58">
    <cfRule type="containsText" dxfId="71" priority="72" operator="containsText" text="na">
      <formula>NOT(ISERROR(SEARCH("na",W58)))</formula>
    </cfRule>
  </conditionalFormatting>
  <conditionalFormatting sqref="W58:X58">
    <cfRule type="containsText" dxfId="70" priority="69" operator="containsText" text="na">
      <formula>NOT(ISERROR(SEARCH("na",W58)))</formula>
    </cfRule>
    <cfRule type="cellIs" dxfId="69" priority="70" operator="greaterThan">
      <formula>89</formula>
    </cfRule>
    <cfRule type="containsText" dxfId="68" priority="71" operator="containsText" text="na">
      <formula>NOT(ISERROR(SEARCH("na",W58)))</formula>
    </cfRule>
  </conditionalFormatting>
  <conditionalFormatting sqref="W58:X58">
    <cfRule type="containsText" dxfId="67" priority="56" operator="containsText" text="na">
      <formula>NOT(ISERROR(SEARCH("na",W58)))</formula>
    </cfRule>
    <cfRule type="cellIs" dxfId="66" priority="57" operator="greaterThan">
      <formula>89</formula>
    </cfRule>
    <cfRule type="cellIs" dxfId="65" priority="58" operator="between">
      <formula>70</formula>
      <formula>89</formula>
    </cfRule>
    <cfRule type="cellIs" dxfId="64" priority="59" operator="lessThan">
      <formula>70</formula>
    </cfRule>
    <cfRule type="cellIs" dxfId="63" priority="60" operator="lessThan">
      <formula>70</formula>
    </cfRule>
    <cfRule type="cellIs" dxfId="62" priority="61" operator="greaterThan">
      <formula>80</formula>
    </cfRule>
    <cfRule type="cellIs" dxfId="61" priority="62" operator="between">
      <formula>75</formula>
      <formula>75</formula>
    </cfRule>
    <cfRule type="cellIs" dxfId="60" priority="63" operator="between">
      <formula>70</formula>
      <formula>80</formula>
    </cfRule>
    <cfRule type="cellIs" dxfId="59" priority="64" operator="greaterThan">
      <formula>50</formula>
    </cfRule>
    <cfRule type="cellIs" dxfId="58" priority="65" operator="between">
      <formula>70</formula>
      <formula>80</formula>
    </cfRule>
    <cfRule type="cellIs" dxfId="57" priority="66" operator="greaterThan">
      <formula>80</formula>
    </cfRule>
    <cfRule type="cellIs" dxfId="56" priority="67" operator="greaterThan">
      <formula>69</formula>
    </cfRule>
    <cfRule type="cellIs" dxfId="55" priority="68" operator="lessThan">
      <formula>70</formula>
    </cfRule>
  </conditionalFormatting>
  <conditionalFormatting sqref="W58:X58">
    <cfRule type="containsText" dxfId="54" priority="55" operator="containsText" text="na">
      <formula>NOT(ISERROR(SEARCH("na",W58)))</formula>
    </cfRule>
  </conditionalFormatting>
  <conditionalFormatting sqref="W58:X58">
    <cfRule type="containsText" dxfId="53" priority="52" operator="containsText" text="na">
      <formula>NOT(ISERROR(SEARCH("na",W58)))</formula>
    </cfRule>
    <cfRule type="cellIs" dxfId="52" priority="53" operator="greaterThan">
      <formula>89</formula>
    </cfRule>
    <cfRule type="containsText" dxfId="51" priority="54" operator="containsText" text="na">
      <formula>NOT(ISERROR(SEARCH("na",W58)))</formula>
    </cfRule>
  </conditionalFormatting>
  <conditionalFormatting sqref="W58:X58">
    <cfRule type="containsText" dxfId="50" priority="39" operator="containsText" text="na">
      <formula>NOT(ISERROR(SEARCH("na",W58)))</formula>
    </cfRule>
    <cfRule type="cellIs" dxfId="49" priority="40" operator="greaterThan">
      <formula>89</formula>
    </cfRule>
    <cfRule type="cellIs" dxfId="48" priority="41" operator="between">
      <formula>70</formula>
      <formula>89</formula>
    </cfRule>
    <cfRule type="cellIs" dxfId="47" priority="42" operator="lessThan">
      <formula>70</formula>
    </cfRule>
    <cfRule type="cellIs" dxfId="46" priority="43" operator="lessThan">
      <formula>70</formula>
    </cfRule>
    <cfRule type="cellIs" dxfId="45" priority="44" operator="greaterThan">
      <formula>80</formula>
    </cfRule>
    <cfRule type="cellIs" dxfId="44" priority="45" operator="between">
      <formula>75</formula>
      <formula>75</formula>
    </cfRule>
    <cfRule type="cellIs" dxfId="43" priority="46" operator="between">
      <formula>70</formula>
      <formula>80</formula>
    </cfRule>
    <cfRule type="cellIs" dxfId="42" priority="47" operator="greaterThan">
      <formula>50</formula>
    </cfRule>
    <cfRule type="cellIs" dxfId="41" priority="48" operator="between">
      <formula>70</formula>
      <formula>80</formula>
    </cfRule>
    <cfRule type="cellIs" dxfId="40" priority="49" operator="greaterThan">
      <formula>80</formula>
    </cfRule>
    <cfRule type="cellIs" dxfId="39" priority="50" operator="greaterThan">
      <formula>69</formula>
    </cfRule>
    <cfRule type="cellIs" dxfId="38" priority="51" operator="lessThan">
      <formula>70</formula>
    </cfRule>
  </conditionalFormatting>
  <conditionalFormatting sqref="W58:X58">
    <cfRule type="containsText" dxfId="37" priority="38" operator="containsText" text="na">
      <formula>NOT(ISERROR(SEARCH("na",W58)))</formula>
    </cfRule>
  </conditionalFormatting>
  <conditionalFormatting sqref="W58:X58">
    <cfRule type="containsText" dxfId="36" priority="35" operator="containsText" text="na">
      <formula>NOT(ISERROR(SEARCH("na",W58)))</formula>
    </cfRule>
    <cfRule type="cellIs" dxfId="35" priority="36" operator="greaterThan">
      <formula>89</formula>
    </cfRule>
    <cfRule type="containsText" dxfId="34" priority="37" operator="containsText" text="na">
      <formula>NOT(ISERROR(SEARCH("na",W58)))</formula>
    </cfRule>
  </conditionalFormatting>
  <conditionalFormatting sqref="W58:X58">
    <cfRule type="containsText" dxfId="33" priority="22" operator="containsText" text="na">
      <formula>NOT(ISERROR(SEARCH("na",W58)))</formula>
    </cfRule>
    <cfRule type="cellIs" dxfId="32" priority="23" operator="greaterThan">
      <formula>89</formula>
    </cfRule>
    <cfRule type="cellIs" dxfId="31" priority="24" operator="between">
      <formula>70</formula>
      <formula>89</formula>
    </cfRule>
    <cfRule type="cellIs" dxfId="30" priority="25" operator="lessThan">
      <formula>70</formula>
    </cfRule>
    <cfRule type="cellIs" dxfId="29" priority="26" operator="lessThan">
      <formula>70</formula>
    </cfRule>
    <cfRule type="cellIs" dxfId="28" priority="27" operator="greaterThan">
      <formula>80</formula>
    </cfRule>
    <cfRule type="cellIs" dxfId="27" priority="28" operator="between">
      <formula>75</formula>
      <formula>75</formula>
    </cfRule>
    <cfRule type="cellIs" dxfId="26" priority="29" operator="between">
      <formula>70</formula>
      <formula>80</formula>
    </cfRule>
    <cfRule type="cellIs" dxfId="25" priority="30" operator="greaterThan">
      <formula>50</formula>
    </cfRule>
    <cfRule type="cellIs" dxfId="24" priority="31" operator="between">
      <formula>70</formula>
      <formula>80</formula>
    </cfRule>
    <cfRule type="cellIs" dxfId="23" priority="32" operator="greaterThan">
      <formula>80</formula>
    </cfRule>
    <cfRule type="cellIs" dxfId="22" priority="33" operator="greaterThan">
      <formula>69</formula>
    </cfRule>
    <cfRule type="cellIs" dxfId="21" priority="34" operator="lessThan">
      <formula>70</formula>
    </cfRule>
  </conditionalFormatting>
  <conditionalFormatting sqref="W58:X58">
    <cfRule type="containsText" dxfId="20" priority="21" operator="containsText" text="na">
      <formula>NOT(ISERROR(SEARCH("na",W58)))</formula>
    </cfRule>
  </conditionalFormatting>
  <conditionalFormatting sqref="W58:X58">
    <cfRule type="containsText" dxfId="19" priority="18" operator="containsText" text="na">
      <formula>NOT(ISERROR(SEARCH("na",W58)))</formula>
    </cfRule>
    <cfRule type="cellIs" dxfId="18" priority="19" operator="greaterThan">
      <formula>89</formula>
    </cfRule>
    <cfRule type="containsText" dxfId="17" priority="20" operator="containsText" text="na">
      <formula>NOT(ISERROR(SEARCH("na",W58)))</formula>
    </cfRule>
  </conditionalFormatting>
  <conditionalFormatting sqref="W58:X58">
    <cfRule type="containsText" dxfId="16" priority="5" operator="containsText" text="na">
      <formula>NOT(ISERROR(SEARCH("na",W58)))</formula>
    </cfRule>
    <cfRule type="cellIs" dxfId="15" priority="6" operator="greaterThan">
      <formula>89</formula>
    </cfRule>
    <cfRule type="cellIs" dxfId="14" priority="7" operator="between">
      <formula>70</formula>
      <formula>89</formula>
    </cfRule>
    <cfRule type="cellIs" dxfId="13" priority="8" operator="lessThan">
      <formula>70</formula>
    </cfRule>
    <cfRule type="cellIs" dxfId="12" priority="9" operator="lessThan">
      <formula>70</formula>
    </cfRule>
    <cfRule type="cellIs" dxfId="11" priority="10" operator="greaterThan">
      <formula>80</formula>
    </cfRule>
    <cfRule type="cellIs" dxfId="10" priority="11" operator="between">
      <formula>75</formula>
      <formula>75</formula>
    </cfRule>
    <cfRule type="cellIs" dxfId="9" priority="12" operator="between">
      <formula>70</formula>
      <formula>80</formula>
    </cfRule>
    <cfRule type="cellIs" dxfId="8" priority="13" operator="greaterThan">
      <formula>50</formula>
    </cfRule>
    <cfRule type="cellIs" dxfId="7" priority="14" operator="between">
      <formula>70</formula>
      <formula>80</formula>
    </cfRule>
    <cfRule type="cellIs" dxfId="6" priority="15" operator="greaterThan">
      <formula>80</formula>
    </cfRule>
    <cfRule type="cellIs" dxfId="5" priority="16" operator="greaterThan">
      <formula>69</formula>
    </cfRule>
    <cfRule type="cellIs" dxfId="4" priority="17" operator="lessThan">
      <formula>70</formula>
    </cfRule>
  </conditionalFormatting>
  <conditionalFormatting sqref="W58:X58">
    <cfRule type="containsText" dxfId="3" priority="4" operator="containsText" text="na">
      <formula>NOT(ISERROR(SEARCH("na",W58)))</formula>
    </cfRule>
  </conditionalFormatting>
  <conditionalFormatting sqref="W58:X58">
    <cfRule type="containsText" dxfId="2" priority="1" operator="containsText" text="na">
      <formula>NOT(ISERROR(SEARCH("na",W58)))</formula>
    </cfRule>
    <cfRule type="cellIs" dxfId="1" priority="2" operator="greaterThan">
      <formula>89</formula>
    </cfRule>
    <cfRule type="containsText" dxfId="0" priority="3" operator="containsText" text="na">
      <formula>NOT(ISERROR(SEARCH("na",W58)))</formula>
    </cfRule>
  </conditionalFormatting>
  <printOptions horizontalCentered="1" verticalCentered="1"/>
  <pageMargins left="0.39370078740157483" right="0.39370078740157483" top="0.74803149606299213" bottom="0.74803149606299213" header="0.31496062992125984" footer="0.31496062992125984"/>
  <pageSetup paperSize="5"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12" sqref="B12"/>
    </sheetView>
  </sheetViews>
  <sheetFormatPr baseColWidth="10" defaultRowHeight="15" x14ac:dyDescent="0.25"/>
  <cols>
    <col min="1" max="1" width="21" bestFit="1" customWidth="1"/>
  </cols>
  <sheetData>
    <row r="1" spans="1:8" ht="15.75" thickBot="1" x14ac:dyDescent="0.3"/>
    <row r="2" spans="1:8" ht="15" customHeight="1" x14ac:dyDescent="0.25">
      <c r="A2" s="101" t="s">
        <v>150</v>
      </c>
      <c r="B2" s="102"/>
      <c r="C2" s="71"/>
      <c r="D2" s="72"/>
      <c r="H2" s="73"/>
    </row>
    <row r="3" spans="1:8" x14ac:dyDescent="0.25">
      <c r="A3" s="74" t="s">
        <v>151</v>
      </c>
      <c r="B3" s="75">
        <f>SUM('Avance fisico PDD'!Y7:Y58)/100</f>
        <v>20.934321818811405</v>
      </c>
      <c r="C3" s="99">
        <f>58-6</f>
        <v>52</v>
      </c>
      <c r="D3" s="76"/>
      <c r="H3" s="76"/>
    </row>
    <row r="4" spans="1:8" ht="15.75" thickBot="1" x14ac:dyDescent="0.3">
      <c r="A4" s="77" t="s">
        <v>152</v>
      </c>
      <c r="B4" s="78">
        <f>+C3-B3</f>
        <v>31.065678181188595</v>
      </c>
      <c r="C4" s="100"/>
      <c r="D4" s="76"/>
      <c r="H4" s="76"/>
    </row>
    <row r="5" spans="1:8" ht="15.75" thickBot="1" x14ac:dyDescent="0.3"/>
    <row r="6" spans="1:8" ht="15" customHeight="1" x14ac:dyDescent="0.25">
      <c r="A6" s="103" t="s">
        <v>153</v>
      </c>
      <c r="B6" s="104"/>
      <c r="C6" s="79"/>
    </row>
    <row r="7" spans="1:8" x14ac:dyDescent="0.25">
      <c r="A7" s="74" t="s">
        <v>151</v>
      </c>
      <c r="B7" s="75">
        <f>SUM('Avance fisico PDD'!J7:J58)/100</f>
        <v>17.753539915966385</v>
      </c>
      <c r="C7" s="99">
        <f>SUM('Avance fisico PDD'!I7:I58)</f>
        <v>30</v>
      </c>
    </row>
    <row r="8" spans="1:8" ht="15.75" thickBot="1" x14ac:dyDescent="0.3">
      <c r="A8" s="77" t="s">
        <v>152</v>
      </c>
      <c r="B8" s="78">
        <f>+C7-B7</f>
        <v>12.246460084033615</v>
      </c>
      <c r="C8" s="100"/>
    </row>
    <row r="9" spans="1:8" ht="15.75" thickBot="1" x14ac:dyDescent="0.3"/>
    <row r="10" spans="1:8" ht="15" customHeight="1" x14ac:dyDescent="0.25">
      <c r="A10" s="103" t="s">
        <v>154</v>
      </c>
      <c r="B10" s="104"/>
      <c r="C10" s="79"/>
    </row>
    <row r="11" spans="1:8" x14ac:dyDescent="0.25">
      <c r="A11" s="74" t="s">
        <v>151</v>
      </c>
      <c r="B11" s="75">
        <f>SUM('Avance fisico PDD'!O7:O58)/100</f>
        <v>24.986936426360018</v>
      </c>
      <c r="C11" s="99">
        <f>SUM('Avance fisico PDD'!N7:N58)</f>
        <v>45</v>
      </c>
    </row>
    <row r="12" spans="1:8" ht="15.75" thickBot="1" x14ac:dyDescent="0.3">
      <c r="A12" s="77" t="s">
        <v>152</v>
      </c>
      <c r="B12" s="78">
        <f>+C11-B11</f>
        <v>20.013063573639982</v>
      </c>
      <c r="C12" s="100"/>
    </row>
  </sheetData>
  <mergeCells count="6">
    <mergeCell ref="C11:C12"/>
    <mergeCell ref="A2:B2"/>
    <mergeCell ref="C3:C4"/>
    <mergeCell ref="A6:B6"/>
    <mergeCell ref="C7:C8"/>
    <mergeCell ref="A10: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RowColHeaders="0" zoomScale="105" zoomScaleNormal="105" workbookViewId="0">
      <selection activeCell="L8" sqref="L8"/>
    </sheetView>
  </sheetViews>
  <sheetFormatPr baseColWidth="10" defaultRowHeight="15" x14ac:dyDescent="0.25"/>
  <cols>
    <col min="1" max="16384" width="11.42578125" style="80"/>
  </cols>
  <sheetData/>
  <sheetProtection password="C789"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Avance fisico PDD</vt:lpstr>
      <vt:lpstr>Hoja1</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GIGLIOLA CORPUS</cp:lastModifiedBy>
  <cp:lastPrinted>2014-01-17T17:00:11Z</cp:lastPrinted>
  <dcterms:created xsi:type="dcterms:W3CDTF">2012-02-10T14:33:52Z</dcterms:created>
  <dcterms:modified xsi:type="dcterms:W3CDTF">2014-01-31T20:47:41Z</dcterms:modified>
</cp:coreProperties>
</file>