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450" yWindow="180" windowWidth="14940" windowHeight="11640"/>
  </bookViews>
  <sheets>
    <sheet name="Avance fisico PDD" sheetId="10" r:id="rId1"/>
    <sheet name="Hoja1" sheetId="11" r:id="rId2"/>
    <sheet name="Hoja2" sheetId="12" r:id="rId3"/>
  </sheets>
  <calcPr calcId="145621"/>
</workbook>
</file>

<file path=xl/calcChain.xml><?xml version="1.0" encoding="utf-8"?>
<calcChain xmlns="http://schemas.openxmlformats.org/spreadsheetml/2006/main">
  <c r="C3" i="11" l="1"/>
  <c r="X92" i="10" l="1"/>
  <c r="T92" i="10"/>
  <c r="K92" i="10"/>
  <c r="P92" i="10"/>
  <c r="Z92" i="10"/>
  <c r="Z153" i="10"/>
  <c r="Z155" i="10"/>
  <c r="Z149" i="10"/>
  <c r="Z146" i="10"/>
  <c r="Z132" i="10"/>
  <c r="Z136" i="10"/>
  <c r="Z89" i="10"/>
  <c r="Z82" i="10"/>
  <c r="Z67" i="10"/>
  <c r="Z158" i="10" l="1"/>
  <c r="Y158" i="10" s="1"/>
  <c r="X158" i="10"/>
  <c r="W158" i="10" s="1"/>
  <c r="T158" i="10"/>
  <c r="S158" i="10" s="1"/>
  <c r="P158" i="10"/>
  <c r="O158" i="10" s="1"/>
  <c r="N158" i="10" s="1"/>
  <c r="K158" i="10"/>
  <c r="J158" i="10" s="1"/>
  <c r="I158" i="10" s="1"/>
  <c r="Z157" i="10"/>
  <c r="Y157" i="10" s="1"/>
  <c r="X157" i="10"/>
  <c r="W157" i="10" s="1"/>
  <c r="T157" i="10"/>
  <c r="S157" i="10" s="1"/>
  <c r="P157" i="10"/>
  <c r="O157" i="10" s="1"/>
  <c r="K157" i="10"/>
  <c r="J157" i="10" s="1"/>
  <c r="I157" i="10" s="1"/>
  <c r="Z156" i="10"/>
  <c r="Y156" i="10" s="1"/>
  <c r="X156" i="10"/>
  <c r="W156" i="10" s="1"/>
  <c r="T156" i="10"/>
  <c r="S156" i="10" s="1"/>
  <c r="P156" i="10"/>
  <c r="O156" i="10" s="1"/>
  <c r="N156" i="10" s="1"/>
  <c r="K156" i="10"/>
  <c r="J156" i="10" s="1"/>
  <c r="I156" i="10" l="1"/>
  <c r="N157" i="10"/>
  <c r="Y155" i="10"/>
  <c r="X155" i="10"/>
  <c r="W155" i="10" s="1"/>
  <c r="T155" i="10"/>
  <c r="S155" i="10" s="1"/>
  <c r="P155" i="10"/>
  <c r="O155" i="10" s="1"/>
  <c r="N155" i="10" s="1"/>
  <c r="K155" i="10"/>
  <c r="J155" i="10" s="1"/>
  <c r="I155" i="10" s="1"/>
  <c r="Z154" i="10"/>
  <c r="Y154" i="10" s="1"/>
  <c r="X154" i="10"/>
  <c r="W154" i="10"/>
  <c r="T154" i="10"/>
  <c r="S154" i="10" s="1"/>
  <c r="P154" i="10"/>
  <c r="O154" i="10" s="1"/>
  <c r="N154" i="10" s="1"/>
  <c r="K154" i="10"/>
  <c r="J154" i="10" s="1"/>
  <c r="I154" i="10" s="1"/>
  <c r="Y153" i="10"/>
  <c r="X153" i="10"/>
  <c r="W153" i="10" s="1"/>
  <c r="T153" i="10"/>
  <c r="S153" i="10"/>
  <c r="P153" i="10"/>
  <c r="O153" i="10" s="1"/>
  <c r="N153" i="10" s="1"/>
  <c r="K153" i="10"/>
  <c r="J153" i="10" s="1"/>
  <c r="I153" i="10" s="1"/>
  <c r="Z150" i="10" l="1"/>
  <c r="Z147" i="10"/>
  <c r="Z144" i="10"/>
  <c r="Y144" i="10" s="1"/>
  <c r="Z143" i="10"/>
  <c r="Y143" i="10" s="1"/>
  <c r="Z142" i="10"/>
  <c r="Y142" i="10" s="1"/>
  <c r="Z137" i="10"/>
  <c r="Y137" i="10" s="1"/>
  <c r="Z135" i="10"/>
  <c r="Y135" i="10" s="1"/>
  <c r="Z134" i="10"/>
  <c r="Y134" i="10" s="1"/>
  <c r="Z133" i="10"/>
  <c r="Y133" i="10" s="1"/>
  <c r="Z125" i="10"/>
  <c r="Y125" i="10" s="1"/>
  <c r="Z121" i="10"/>
  <c r="Z114" i="10"/>
  <c r="Y114" i="10" s="1"/>
  <c r="Z112" i="10"/>
  <c r="Y112" i="10" s="1"/>
  <c r="Z107" i="10"/>
  <c r="Z106" i="10"/>
  <c r="Y106" i="10" s="1"/>
  <c r="Z96" i="10"/>
  <c r="Y96" i="10" s="1"/>
  <c r="Z83" i="10"/>
  <c r="Y83" i="10" s="1"/>
  <c r="Z80" i="10"/>
  <c r="Y80" i="10" s="1"/>
  <c r="Z79" i="10"/>
  <c r="Y79" i="10" s="1"/>
  <c r="Z77" i="10"/>
  <c r="Y77" i="10" s="1"/>
  <c r="Z75" i="10"/>
  <c r="Y75" i="10" s="1"/>
  <c r="Z74" i="10"/>
  <c r="Y74" i="10" s="1"/>
  <c r="Z71" i="10"/>
  <c r="Y71" i="10" s="1"/>
  <c r="Z70" i="10"/>
  <c r="Y70" i="10" s="1"/>
  <c r="Z69" i="10"/>
  <c r="Y69" i="10" s="1"/>
  <c r="Z68" i="10"/>
  <c r="Y68" i="10" s="1"/>
  <c r="Z62" i="10"/>
  <c r="Y62" i="10" s="1"/>
  <c r="Z54" i="10"/>
  <c r="Y54" i="10" s="1"/>
  <c r="Z53" i="10"/>
  <c r="Y53" i="10" s="1"/>
  <c r="Z48" i="10"/>
  <c r="Y48" i="10" s="1"/>
  <c r="Z47" i="10"/>
  <c r="Y47" i="10" s="1"/>
  <c r="Z46" i="10"/>
  <c r="Y46" i="10" s="1"/>
  <c r="Z45" i="10"/>
  <c r="Z43" i="10"/>
  <c r="Y43" i="10" s="1"/>
  <c r="Z42" i="10"/>
  <c r="Y42" i="10" s="1"/>
  <c r="Z39" i="10"/>
  <c r="Y39" i="10" s="1"/>
  <c r="Z38" i="10"/>
  <c r="Y38" i="10" s="1"/>
  <c r="Z37" i="10"/>
  <c r="Y37" i="10" s="1"/>
  <c r="Z34" i="10"/>
  <c r="Y34" i="10" s="1"/>
  <c r="Z33" i="10"/>
  <c r="Y33" i="10" s="1"/>
  <c r="Z32" i="10"/>
  <c r="Z31" i="10"/>
  <c r="Z29" i="10"/>
  <c r="Y29" i="10" s="1"/>
  <c r="Z28" i="10"/>
  <c r="Y28" i="10" s="1"/>
  <c r="Z26" i="10"/>
  <c r="Y26" i="10" s="1"/>
  <c r="Z23" i="10"/>
  <c r="Y23" i="10" s="1"/>
  <c r="Z22" i="10"/>
  <c r="Y22" i="10" s="1"/>
  <c r="Z21" i="10"/>
  <c r="Y21" i="10" s="1"/>
  <c r="Z17" i="10"/>
  <c r="Y17" i="10" s="1"/>
  <c r="Z16" i="10"/>
  <c r="Y16" i="10" s="1"/>
  <c r="Z15" i="10"/>
  <c r="Y15" i="10" s="1"/>
  <c r="Z13" i="10"/>
  <c r="Y13" i="10" s="1"/>
  <c r="Z12" i="10"/>
  <c r="Y12" i="10" s="1"/>
  <c r="Z11" i="10"/>
  <c r="Y11" i="10" s="1"/>
  <c r="Z10" i="10"/>
  <c r="Y10" i="10" s="1"/>
  <c r="Z8" i="10"/>
  <c r="Y8" i="10" s="1"/>
  <c r="Z7" i="10"/>
  <c r="Y7" i="10" s="1"/>
  <c r="X8" i="10"/>
  <c r="W8" i="10" s="1"/>
  <c r="X9" i="10"/>
  <c r="W9" i="10" s="1"/>
  <c r="Z9" i="10"/>
  <c r="Y9" i="10" s="1"/>
  <c r="W10" i="10"/>
  <c r="X10" i="10"/>
  <c r="X11" i="10"/>
  <c r="W11" i="10" s="1"/>
  <c r="W12" i="10"/>
  <c r="X12" i="10"/>
  <c r="X13" i="10"/>
  <c r="W13" i="10" s="1"/>
  <c r="W14" i="10"/>
  <c r="X14" i="10"/>
  <c r="Z14" i="10"/>
  <c r="Y14" i="10" s="1"/>
  <c r="X15" i="10"/>
  <c r="W15" i="10" s="1"/>
  <c r="X16" i="10"/>
  <c r="W16" i="10" s="1"/>
  <c r="X17" i="10"/>
  <c r="W17" i="10" s="1"/>
  <c r="X18" i="10"/>
  <c r="W18" i="10" s="1"/>
  <c r="Z18" i="10"/>
  <c r="Y18" i="10" s="1"/>
  <c r="W19" i="10"/>
  <c r="X19" i="10"/>
  <c r="Z19" i="10"/>
  <c r="Y19" i="10" s="1"/>
  <c r="X20" i="10"/>
  <c r="W20" i="10" s="1"/>
  <c r="Z20" i="10"/>
  <c r="Y20" i="10" s="1"/>
  <c r="X21" i="10"/>
  <c r="W21" i="10" s="1"/>
  <c r="W22" i="10"/>
  <c r="X22" i="10"/>
  <c r="X23" i="10"/>
  <c r="W23" i="10" s="1"/>
  <c r="W24" i="10"/>
  <c r="X24" i="10"/>
  <c r="Z24" i="10"/>
  <c r="Y24" i="10" s="1"/>
  <c r="X25" i="10"/>
  <c r="W25" i="10" s="1"/>
  <c r="Z25" i="10"/>
  <c r="Y25" i="10" s="1"/>
  <c r="X26" i="10"/>
  <c r="W26" i="10" s="1"/>
  <c r="X27" i="10"/>
  <c r="W27" i="10" s="1"/>
  <c r="Z27" i="10"/>
  <c r="Y27" i="10" s="1"/>
  <c r="X28" i="10"/>
  <c r="W28" i="10" s="1"/>
  <c r="W29" i="10"/>
  <c r="X29" i="10"/>
  <c r="X30" i="10"/>
  <c r="W30" i="10" s="1"/>
  <c r="Z30" i="10"/>
  <c r="Y30" i="10" s="1"/>
  <c r="X31" i="10"/>
  <c r="W31" i="10" s="1"/>
  <c r="Y31" i="10"/>
  <c r="W32" i="10"/>
  <c r="X32" i="10"/>
  <c r="Y32" i="10"/>
  <c r="X33" i="10"/>
  <c r="W33" i="10" s="1"/>
  <c r="X34" i="10"/>
  <c r="W34" i="10" s="1"/>
  <c r="X35" i="10"/>
  <c r="W35" i="10" s="1"/>
  <c r="Z35" i="10"/>
  <c r="Y35" i="10" s="1"/>
  <c r="X36" i="10"/>
  <c r="W36" i="10" s="1"/>
  <c r="Z36" i="10"/>
  <c r="Y36" i="10" s="1"/>
  <c r="X37" i="10"/>
  <c r="W37" i="10" s="1"/>
  <c r="X38" i="10"/>
  <c r="W38" i="10" s="1"/>
  <c r="X39" i="10"/>
  <c r="W39" i="10" s="1"/>
  <c r="X40" i="10"/>
  <c r="W40" i="10" s="1"/>
  <c r="Z40" i="10"/>
  <c r="Y40" i="10" s="1"/>
  <c r="X41" i="10"/>
  <c r="W41" i="10" s="1"/>
  <c r="Z41" i="10"/>
  <c r="Y41" i="10" s="1"/>
  <c r="X42" i="10"/>
  <c r="W42" i="10" s="1"/>
  <c r="X43" i="10"/>
  <c r="W43" i="10" s="1"/>
  <c r="X44" i="10"/>
  <c r="W44" i="10" s="1"/>
  <c r="Z44" i="10"/>
  <c r="Y44" i="10" s="1"/>
  <c r="W45" i="10"/>
  <c r="X45" i="10"/>
  <c r="Y45" i="10"/>
  <c r="X46" i="10"/>
  <c r="W46" i="10" s="1"/>
  <c r="X47" i="10"/>
  <c r="W47" i="10" s="1"/>
  <c r="X48" i="10"/>
  <c r="W48" i="10" s="1"/>
  <c r="X49" i="10"/>
  <c r="W49" i="10" s="1"/>
  <c r="Z49" i="10"/>
  <c r="Y49" i="10" s="1"/>
  <c r="W50" i="10"/>
  <c r="X50" i="10"/>
  <c r="Z50" i="10"/>
  <c r="Y50" i="10" s="1"/>
  <c r="X51" i="10"/>
  <c r="W51" i="10" s="1"/>
  <c r="Z51" i="10"/>
  <c r="Y51" i="10" s="1"/>
  <c r="X52" i="10"/>
  <c r="W52" i="10" s="1"/>
  <c r="Z52" i="10"/>
  <c r="Y52" i="10" s="1"/>
  <c r="X53" i="10"/>
  <c r="W53" i="10" s="1"/>
  <c r="X54" i="10"/>
  <c r="W54" i="10" s="1"/>
  <c r="X55" i="10"/>
  <c r="W55" i="10" s="1"/>
  <c r="Z55" i="10"/>
  <c r="Y55" i="10" s="1"/>
  <c r="X56" i="10"/>
  <c r="W56" i="10" s="1"/>
  <c r="Z56" i="10"/>
  <c r="Y56" i="10" s="1"/>
  <c r="X57" i="10"/>
  <c r="W57" i="10" s="1"/>
  <c r="Z57" i="10"/>
  <c r="Y57" i="10" s="1"/>
  <c r="X58" i="10"/>
  <c r="W58" i="10" s="1"/>
  <c r="Z58" i="10"/>
  <c r="Y58" i="10" s="1"/>
  <c r="W59" i="10"/>
  <c r="X59" i="10"/>
  <c r="Z59" i="10"/>
  <c r="Y59" i="10" s="1"/>
  <c r="X60" i="10"/>
  <c r="W60" i="10" s="1"/>
  <c r="Z60" i="10"/>
  <c r="Y60" i="10" s="1"/>
  <c r="X61" i="10"/>
  <c r="W61" i="10" s="1"/>
  <c r="Z61" i="10"/>
  <c r="Y61" i="10" s="1"/>
  <c r="X62" i="10"/>
  <c r="W62" i="10" s="1"/>
  <c r="X63" i="10"/>
  <c r="W63" i="10" s="1"/>
  <c r="Z63" i="10"/>
  <c r="Y63" i="10" s="1"/>
  <c r="X64" i="10"/>
  <c r="W64" i="10" s="1"/>
  <c r="Z64" i="10"/>
  <c r="Y64" i="10" s="1"/>
  <c r="X65" i="10"/>
  <c r="W65" i="10" s="1"/>
  <c r="Z65" i="10"/>
  <c r="Y65" i="10" s="1"/>
  <c r="X66" i="10"/>
  <c r="W66" i="10" s="1"/>
  <c r="Z66" i="10"/>
  <c r="Y66" i="10" s="1"/>
  <c r="X67" i="10"/>
  <c r="W67" i="10" s="1"/>
  <c r="Y67" i="10"/>
  <c r="W68" i="10"/>
  <c r="X68" i="10"/>
  <c r="X69" i="10"/>
  <c r="W69" i="10" s="1"/>
  <c r="X70" i="10"/>
  <c r="W70" i="10" s="1"/>
  <c r="X71" i="10"/>
  <c r="W71" i="10" s="1"/>
  <c r="X72" i="10"/>
  <c r="W72" i="10" s="1"/>
  <c r="Z72" i="10"/>
  <c r="Y72" i="10" s="1"/>
  <c r="X73" i="10"/>
  <c r="W73" i="10" s="1"/>
  <c r="Z73" i="10"/>
  <c r="Y73" i="10" s="1"/>
  <c r="X74" i="10"/>
  <c r="W74" i="10" s="1"/>
  <c r="X75" i="10"/>
  <c r="W75" i="10" s="1"/>
  <c r="X76" i="10"/>
  <c r="W76" i="10" s="1"/>
  <c r="Z76" i="10"/>
  <c r="Y76" i="10" s="1"/>
  <c r="X77" i="10"/>
  <c r="W77" i="10" s="1"/>
  <c r="X78" i="10"/>
  <c r="W78" i="10" s="1"/>
  <c r="Z78" i="10"/>
  <c r="Y78" i="10" s="1"/>
  <c r="X79" i="10"/>
  <c r="W79" i="10" s="1"/>
  <c r="X80" i="10"/>
  <c r="W80" i="10" s="1"/>
  <c r="X81" i="10"/>
  <c r="W81" i="10" s="1"/>
  <c r="Z81" i="10"/>
  <c r="Y81" i="10" s="1"/>
  <c r="X82" i="10"/>
  <c r="W82" i="10" s="1"/>
  <c r="Y82" i="10"/>
  <c r="X83" i="10"/>
  <c r="W83" i="10" s="1"/>
  <c r="X84" i="10"/>
  <c r="W84" i="10" s="1"/>
  <c r="Z84" i="10"/>
  <c r="Y84" i="10" s="1"/>
  <c r="X85" i="10"/>
  <c r="W85" i="10" s="1"/>
  <c r="Z85" i="10"/>
  <c r="Y85" i="10" s="1"/>
  <c r="X86" i="10"/>
  <c r="W86" i="10" s="1"/>
  <c r="Z86" i="10"/>
  <c r="Y86" i="10" s="1"/>
  <c r="X87" i="10"/>
  <c r="W87" i="10" s="1"/>
  <c r="Z87" i="10"/>
  <c r="Y87" i="10" s="1"/>
  <c r="X88" i="10"/>
  <c r="W88" i="10" s="1"/>
  <c r="Z88" i="10"/>
  <c r="Y88" i="10" s="1"/>
  <c r="X89" i="10"/>
  <c r="W89" i="10" s="1"/>
  <c r="Y89" i="10"/>
  <c r="W90" i="10"/>
  <c r="X90" i="10"/>
  <c r="Z90" i="10"/>
  <c r="Y90" i="10" s="1"/>
  <c r="X91" i="10"/>
  <c r="W91" i="10" s="1"/>
  <c r="Z91" i="10"/>
  <c r="Y91" i="10" s="1"/>
  <c r="W92" i="10"/>
  <c r="Y92" i="10"/>
  <c r="X93" i="10"/>
  <c r="W93" i="10" s="1"/>
  <c r="Z93" i="10"/>
  <c r="Y93" i="10" s="1"/>
  <c r="X94" i="10"/>
  <c r="W94" i="10" s="1"/>
  <c r="Z94" i="10"/>
  <c r="Y94" i="10" s="1"/>
  <c r="X95" i="10"/>
  <c r="W95" i="10" s="1"/>
  <c r="Z95" i="10"/>
  <c r="Y95" i="10" s="1"/>
  <c r="X96" i="10"/>
  <c r="W96" i="10" s="1"/>
  <c r="X97" i="10"/>
  <c r="W97" i="10" s="1"/>
  <c r="Z97" i="10"/>
  <c r="Y97" i="10" s="1"/>
  <c r="X98" i="10"/>
  <c r="W98" i="10" s="1"/>
  <c r="Z98" i="10"/>
  <c r="Y98" i="10" s="1"/>
  <c r="X99" i="10"/>
  <c r="W99" i="10" s="1"/>
  <c r="Z99" i="10"/>
  <c r="Y99" i="10" s="1"/>
  <c r="X100" i="10"/>
  <c r="W100" i="10" s="1"/>
  <c r="Z100" i="10"/>
  <c r="Y100" i="10" s="1"/>
  <c r="X101" i="10"/>
  <c r="W101" i="10" s="1"/>
  <c r="Z101" i="10"/>
  <c r="Y101" i="10" s="1"/>
  <c r="X102" i="10"/>
  <c r="W102" i="10" s="1"/>
  <c r="Z102" i="10"/>
  <c r="Y102" i="10" s="1"/>
  <c r="X103" i="10"/>
  <c r="W103" i="10" s="1"/>
  <c r="Z103" i="10"/>
  <c r="Y103" i="10" s="1"/>
  <c r="X104" i="10"/>
  <c r="W104" i="10" s="1"/>
  <c r="Z104" i="10"/>
  <c r="Y104" i="10" s="1"/>
  <c r="X105" i="10"/>
  <c r="W105" i="10" s="1"/>
  <c r="Z105" i="10"/>
  <c r="Y105" i="10" s="1"/>
  <c r="X106" i="10"/>
  <c r="W106" i="10" s="1"/>
  <c r="X107" i="10"/>
  <c r="W107" i="10" s="1"/>
  <c r="Y107" i="10"/>
  <c r="X108" i="10"/>
  <c r="W108" i="10" s="1"/>
  <c r="Z108" i="10"/>
  <c r="Y108" i="10" s="1"/>
  <c r="X109" i="10"/>
  <c r="W109" i="10" s="1"/>
  <c r="Z109" i="10"/>
  <c r="Y109" i="10" s="1"/>
  <c r="X110" i="10"/>
  <c r="W110" i="10" s="1"/>
  <c r="Z110" i="10"/>
  <c r="Y110" i="10" s="1"/>
  <c r="X111" i="10"/>
  <c r="W111" i="10" s="1"/>
  <c r="Z111" i="10"/>
  <c r="Y111" i="10" s="1"/>
  <c r="X112" i="10"/>
  <c r="W112" i="10" s="1"/>
  <c r="X113" i="10"/>
  <c r="W113" i="10" s="1"/>
  <c r="Z113" i="10"/>
  <c r="Y113" i="10" s="1"/>
  <c r="X114" i="10"/>
  <c r="W114" i="10" s="1"/>
  <c r="X115" i="10"/>
  <c r="W115" i="10" s="1"/>
  <c r="Z115" i="10"/>
  <c r="Y115" i="10" s="1"/>
  <c r="X116" i="10"/>
  <c r="W116" i="10" s="1"/>
  <c r="Z116" i="10"/>
  <c r="Y116" i="10" s="1"/>
  <c r="X117" i="10"/>
  <c r="W117" i="10" s="1"/>
  <c r="Z117" i="10"/>
  <c r="Y117" i="10" s="1"/>
  <c r="X118" i="10"/>
  <c r="W118" i="10" s="1"/>
  <c r="Z118" i="10"/>
  <c r="Y118" i="10" s="1"/>
  <c r="X119" i="10"/>
  <c r="W119" i="10" s="1"/>
  <c r="Z119" i="10"/>
  <c r="Y119" i="10" s="1"/>
  <c r="X120" i="10"/>
  <c r="W120" i="10" s="1"/>
  <c r="Z120" i="10"/>
  <c r="Y120" i="10" s="1"/>
  <c r="X121" i="10"/>
  <c r="W121" i="10" s="1"/>
  <c r="Y121" i="10"/>
  <c r="X122" i="10"/>
  <c r="W122" i="10" s="1"/>
  <c r="Z122" i="10"/>
  <c r="Y122" i="10" s="1"/>
  <c r="X123" i="10"/>
  <c r="W123" i="10" s="1"/>
  <c r="Z123" i="10"/>
  <c r="Y123" i="10" s="1"/>
  <c r="X124" i="10"/>
  <c r="W124" i="10" s="1"/>
  <c r="Z124" i="10"/>
  <c r="Y124" i="10" s="1"/>
  <c r="X125" i="10"/>
  <c r="W125" i="10" s="1"/>
  <c r="X126" i="10"/>
  <c r="W126" i="10" s="1"/>
  <c r="Z126" i="10"/>
  <c r="Y126" i="10" s="1"/>
  <c r="X127" i="10"/>
  <c r="W127" i="10" s="1"/>
  <c r="Z127" i="10"/>
  <c r="Y127" i="10" s="1"/>
  <c r="X128" i="10"/>
  <c r="W128" i="10" s="1"/>
  <c r="Z128" i="10"/>
  <c r="Y128" i="10" s="1"/>
  <c r="X129" i="10"/>
  <c r="W129" i="10" s="1"/>
  <c r="Z129" i="10"/>
  <c r="Y129" i="10" s="1"/>
  <c r="X130" i="10"/>
  <c r="W130" i="10" s="1"/>
  <c r="Z130" i="10"/>
  <c r="Y130" i="10" s="1"/>
  <c r="X131" i="10"/>
  <c r="W131" i="10" s="1"/>
  <c r="Z131" i="10"/>
  <c r="Y131" i="10" s="1"/>
  <c r="X132" i="10"/>
  <c r="W132" i="10" s="1"/>
  <c r="Y132" i="10"/>
  <c r="X133" i="10"/>
  <c r="W133" i="10" s="1"/>
  <c r="X134" i="10"/>
  <c r="W134" i="10" s="1"/>
  <c r="X135" i="10"/>
  <c r="W135" i="10" s="1"/>
  <c r="X136" i="10"/>
  <c r="W136" i="10" s="1"/>
  <c r="Y136" i="10"/>
  <c r="X137" i="10"/>
  <c r="W137" i="10" s="1"/>
  <c r="X138" i="10"/>
  <c r="W138" i="10" s="1"/>
  <c r="Z138" i="10"/>
  <c r="Y138" i="10" s="1"/>
  <c r="X139" i="10"/>
  <c r="W139" i="10" s="1"/>
  <c r="Z139" i="10"/>
  <c r="Y139" i="10" s="1"/>
  <c r="X140" i="10"/>
  <c r="W140" i="10" s="1"/>
  <c r="Z140" i="10"/>
  <c r="Y140" i="10" s="1"/>
  <c r="X141" i="10"/>
  <c r="W141" i="10" s="1"/>
  <c r="Z141" i="10"/>
  <c r="Y141" i="10" s="1"/>
  <c r="X142" i="10"/>
  <c r="W142" i="10" s="1"/>
  <c r="X143" i="10"/>
  <c r="W143" i="10" s="1"/>
  <c r="X144" i="10"/>
  <c r="W144" i="10" s="1"/>
  <c r="X145" i="10"/>
  <c r="W145" i="10" s="1"/>
  <c r="Z145" i="10"/>
  <c r="Y145" i="10" s="1"/>
  <c r="X146" i="10"/>
  <c r="W146" i="10" s="1"/>
  <c r="Y146" i="10"/>
  <c r="X147" i="10"/>
  <c r="W147" i="10" s="1"/>
  <c r="Y147" i="10"/>
  <c r="X148" i="10"/>
  <c r="W148" i="10" s="1"/>
  <c r="Z148" i="10"/>
  <c r="Y148" i="10" s="1"/>
  <c r="X149" i="10"/>
  <c r="W149" i="10" s="1"/>
  <c r="Y149" i="10"/>
  <c r="X150" i="10"/>
  <c r="W150" i="10" s="1"/>
  <c r="Y150" i="10"/>
  <c r="X151" i="10"/>
  <c r="W151" i="10" s="1"/>
  <c r="Z151" i="10"/>
  <c r="Y151" i="10" s="1"/>
  <c r="X152" i="10"/>
  <c r="W152" i="10" s="1"/>
  <c r="Z152" i="10"/>
  <c r="Y152" i="10" s="1"/>
  <c r="X7" i="10"/>
  <c r="W7" i="10" s="1"/>
  <c r="T8" i="10"/>
  <c r="S8" i="10" s="1"/>
  <c r="T9" i="10"/>
  <c r="S9" i="10" s="1"/>
  <c r="T10" i="10"/>
  <c r="S10" i="10" s="1"/>
  <c r="T11" i="10"/>
  <c r="S11" i="10" s="1"/>
  <c r="T12" i="10"/>
  <c r="S12" i="10" s="1"/>
  <c r="T13" i="10"/>
  <c r="S13" i="10" s="1"/>
  <c r="T14" i="10"/>
  <c r="S14" i="10" s="1"/>
  <c r="T15" i="10"/>
  <c r="S15" i="10" s="1"/>
  <c r="T16" i="10"/>
  <c r="S16" i="10" s="1"/>
  <c r="T17" i="10"/>
  <c r="S17" i="10" s="1"/>
  <c r="T18" i="10"/>
  <c r="S18" i="10" s="1"/>
  <c r="T19" i="10"/>
  <c r="S19" i="10" s="1"/>
  <c r="T20" i="10"/>
  <c r="S20" i="10" s="1"/>
  <c r="T21" i="10"/>
  <c r="S21" i="10" s="1"/>
  <c r="T22" i="10"/>
  <c r="S22" i="10" s="1"/>
  <c r="T23" i="10"/>
  <c r="S23" i="10" s="1"/>
  <c r="T24" i="10"/>
  <c r="S24" i="10" s="1"/>
  <c r="T25" i="10"/>
  <c r="S25" i="10" s="1"/>
  <c r="T26" i="10"/>
  <c r="S26" i="10" s="1"/>
  <c r="T27" i="10"/>
  <c r="S27" i="10" s="1"/>
  <c r="T28" i="10"/>
  <c r="S28" i="10" s="1"/>
  <c r="S29" i="10"/>
  <c r="T29" i="10"/>
  <c r="T30" i="10"/>
  <c r="S30" i="10" s="1"/>
  <c r="S31" i="10"/>
  <c r="T31" i="10"/>
  <c r="T32" i="10"/>
  <c r="S32" i="10" s="1"/>
  <c r="S33" i="10"/>
  <c r="T33" i="10"/>
  <c r="T34" i="10"/>
  <c r="S34" i="10" s="1"/>
  <c r="S35" i="10"/>
  <c r="T35" i="10"/>
  <c r="T36" i="10"/>
  <c r="S36" i="10" s="1"/>
  <c r="S37" i="10"/>
  <c r="T37" i="10"/>
  <c r="T38" i="10"/>
  <c r="S38" i="10" s="1"/>
  <c r="S39" i="10"/>
  <c r="T39" i="10"/>
  <c r="T40" i="10"/>
  <c r="S40" i="10" s="1"/>
  <c r="S41" i="10"/>
  <c r="T41" i="10"/>
  <c r="T42" i="10"/>
  <c r="S42" i="10" s="1"/>
  <c r="S43" i="10"/>
  <c r="T43" i="10"/>
  <c r="T44" i="10"/>
  <c r="S44" i="10" s="1"/>
  <c r="S45" i="10"/>
  <c r="T45" i="10"/>
  <c r="T46" i="10"/>
  <c r="S46" i="10" s="1"/>
  <c r="S47" i="10"/>
  <c r="T47" i="10"/>
  <c r="T48" i="10"/>
  <c r="S48" i="10" s="1"/>
  <c r="S49" i="10"/>
  <c r="T49" i="10"/>
  <c r="T50" i="10"/>
  <c r="S50" i="10" s="1"/>
  <c r="S51" i="10"/>
  <c r="T51" i="10"/>
  <c r="T52" i="10"/>
  <c r="S52" i="10" s="1"/>
  <c r="S53" i="10"/>
  <c r="T53" i="10"/>
  <c r="T54" i="10"/>
  <c r="S54" i="10" s="1"/>
  <c r="S55" i="10"/>
  <c r="T55" i="10"/>
  <c r="T56" i="10"/>
  <c r="S56" i="10" s="1"/>
  <c r="S57" i="10"/>
  <c r="T57" i="10"/>
  <c r="T58" i="10"/>
  <c r="S58" i="10" s="1"/>
  <c r="S59" i="10"/>
  <c r="T59" i="10"/>
  <c r="T60" i="10"/>
  <c r="S60" i="10" s="1"/>
  <c r="T61" i="10"/>
  <c r="S61" i="10" s="1"/>
  <c r="T62" i="10"/>
  <c r="S62" i="10" s="1"/>
  <c r="T63" i="10"/>
  <c r="S63" i="10" s="1"/>
  <c r="T64" i="10"/>
  <c r="S64" i="10" s="1"/>
  <c r="T65" i="10"/>
  <c r="S65" i="10" s="1"/>
  <c r="T66" i="10"/>
  <c r="S66" i="10" s="1"/>
  <c r="T67" i="10"/>
  <c r="S67" i="10" s="1"/>
  <c r="T68" i="10"/>
  <c r="S68" i="10" s="1"/>
  <c r="T69" i="10"/>
  <c r="S69" i="10" s="1"/>
  <c r="T70" i="10"/>
  <c r="S70" i="10" s="1"/>
  <c r="T71" i="10"/>
  <c r="S71" i="10" s="1"/>
  <c r="T72" i="10"/>
  <c r="S72" i="10" s="1"/>
  <c r="T73" i="10"/>
  <c r="S73" i="10" s="1"/>
  <c r="T74" i="10"/>
  <c r="S74" i="10" s="1"/>
  <c r="T75" i="10"/>
  <c r="S75" i="10" s="1"/>
  <c r="T76" i="10"/>
  <c r="S76" i="10" s="1"/>
  <c r="T77" i="10"/>
  <c r="S77" i="10" s="1"/>
  <c r="T78" i="10"/>
  <c r="S78" i="10" s="1"/>
  <c r="T79" i="10"/>
  <c r="S79" i="10" s="1"/>
  <c r="T80" i="10"/>
  <c r="S80" i="10" s="1"/>
  <c r="T81" i="10"/>
  <c r="S81" i="10" s="1"/>
  <c r="T82" i="10"/>
  <c r="S82" i="10" s="1"/>
  <c r="T83" i="10"/>
  <c r="S83" i="10" s="1"/>
  <c r="S84" i="10"/>
  <c r="T84" i="10"/>
  <c r="T85" i="10"/>
  <c r="S85" i="10" s="1"/>
  <c r="T86" i="10"/>
  <c r="S86" i="10" s="1"/>
  <c r="T87" i="10"/>
  <c r="S87" i="10" s="1"/>
  <c r="T88" i="10"/>
  <c r="S88" i="10" s="1"/>
  <c r="T89" i="10"/>
  <c r="S89" i="10" s="1"/>
  <c r="T90" i="10"/>
  <c r="S90" i="10" s="1"/>
  <c r="T91" i="10"/>
  <c r="S91" i="10" s="1"/>
  <c r="S92" i="10"/>
  <c r="S93" i="10"/>
  <c r="T93" i="10"/>
  <c r="T94" i="10"/>
  <c r="S94" i="10" s="1"/>
  <c r="S95" i="10"/>
  <c r="T95" i="10"/>
  <c r="T96" i="10"/>
  <c r="S96" i="10" s="1"/>
  <c r="S97" i="10"/>
  <c r="T97" i="10"/>
  <c r="T98" i="10"/>
  <c r="S98" i="10" s="1"/>
  <c r="S99" i="10"/>
  <c r="T99" i="10"/>
  <c r="T100" i="10"/>
  <c r="S100" i="10" s="1"/>
  <c r="S101" i="10"/>
  <c r="T101" i="10"/>
  <c r="T102" i="10"/>
  <c r="S102" i="10" s="1"/>
  <c r="S103" i="10"/>
  <c r="T103" i="10"/>
  <c r="T104" i="10"/>
  <c r="S104" i="10" s="1"/>
  <c r="S105" i="10"/>
  <c r="T105" i="10"/>
  <c r="T106" i="10"/>
  <c r="S106" i="10" s="1"/>
  <c r="S107" i="10"/>
  <c r="T107" i="10"/>
  <c r="T108" i="10"/>
  <c r="S108" i="10" s="1"/>
  <c r="S109" i="10"/>
  <c r="T109" i="10"/>
  <c r="T110" i="10"/>
  <c r="S110" i="10" s="1"/>
  <c r="S111" i="10"/>
  <c r="T111" i="10"/>
  <c r="T112" i="10"/>
  <c r="S112" i="10" s="1"/>
  <c r="S113" i="10"/>
  <c r="T113" i="10"/>
  <c r="T114" i="10"/>
  <c r="S114" i="10" s="1"/>
  <c r="S115" i="10"/>
  <c r="T115" i="10"/>
  <c r="T116" i="10"/>
  <c r="S116" i="10" s="1"/>
  <c r="S117" i="10"/>
  <c r="T117" i="10"/>
  <c r="T118" i="10"/>
  <c r="S118" i="10" s="1"/>
  <c r="S119" i="10"/>
  <c r="T119" i="10"/>
  <c r="T120" i="10"/>
  <c r="S120" i="10" s="1"/>
  <c r="S121" i="10"/>
  <c r="T121" i="10"/>
  <c r="T122" i="10"/>
  <c r="S122" i="10" s="1"/>
  <c r="S123" i="10"/>
  <c r="T123" i="10"/>
  <c r="T124" i="10"/>
  <c r="S124" i="10" s="1"/>
  <c r="S125" i="10"/>
  <c r="T125" i="10"/>
  <c r="T126" i="10"/>
  <c r="S126" i="10" s="1"/>
  <c r="T127" i="10"/>
  <c r="S127" i="10" s="1"/>
  <c r="T128" i="10"/>
  <c r="S128" i="10" s="1"/>
  <c r="T129" i="10"/>
  <c r="S129" i="10" s="1"/>
  <c r="T130" i="10"/>
  <c r="S130" i="10" s="1"/>
  <c r="T131" i="10"/>
  <c r="S131" i="10" s="1"/>
  <c r="T132" i="10"/>
  <c r="S132" i="10" s="1"/>
  <c r="T133" i="10"/>
  <c r="S133" i="10" s="1"/>
  <c r="T134" i="10"/>
  <c r="S134" i="10" s="1"/>
  <c r="T135" i="10"/>
  <c r="S135" i="10" s="1"/>
  <c r="T136" i="10"/>
  <c r="S136" i="10" s="1"/>
  <c r="T137" i="10"/>
  <c r="S137" i="10" s="1"/>
  <c r="S138" i="10"/>
  <c r="T138" i="10"/>
  <c r="T139" i="10"/>
  <c r="S139" i="10" s="1"/>
  <c r="S140" i="10"/>
  <c r="T140" i="10"/>
  <c r="T141" i="10"/>
  <c r="S141" i="10" s="1"/>
  <c r="S142" i="10"/>
  <c r="T142" i="10"/>
  <c r="T143" i="10"/>
  <c r="S143" i="10" s="1"/>
  <c r="S144" i="10"/>
  <c r="T144" i="10"/>
  <c r="T145" i="10"/>
  <c r="S145" i="10" s="1"/>
  <c r="S146" i="10"/>
  <c r="T146" i="10"/>
  <c r="T147" i="10"/>
  <c r="S147" i="10" s="1"/>
  <c r="S148" i="10"/>
  <c r="T148" i="10"/>
  <c r="T149" i="10"/>
  <c r="S149" i="10" s="1"/>
  <c r="T150" i="10"/>
  <c r="S150" i="10" s="1"/>
  <c r="T151" i="10"/>
  <c r="S151" i="10" s="1"/>
  <c r="T152" i="10"/>
  <c r="S152" i="10" s="1"/>
  <c r="T7" i="10"/>
  <c r="S7" i="10"/>
  <c r="P8" i="10"/>
  <c r="O8" i="10" s="1"/>
  <c r="N8" i="10" s="1"/>
  <c r="P9" i="10"/>
  <c r="O9" i="10" s="1"/>
  <c r="N9" i="10" s="1"/>
  <c r="P10" i="10"/>
  <c r="O10" i="10" s="1"/>
  <c r="N10" i="10" s="1"/>
  <c r="P11" i="10"/>
  <c r="O11" i="10" s="1"/>
  <c r="N11" i="10" s="1"/>
  <c r="P12" i="10"/>
  <c r="O12" i="10" s="1"/>
  <c r="N12" i="10" s="1"/>
  <c r="P13" i="10"/>
  <c r="O13" i="10" s="1"/>
  <c r="N13" i="10" s="1"/>
  <c r="P14" i="10"/>
  <c r="O14" i="10" s="1"/>
  <c r="N14" i="10" s="1"/>
  <c r="P15" i="10"/>
  <c r="O15" i="10" s="1"/>
  <c r="N15" i="10" s="1"/>
  <c r="P16" i="10"/>
  <c r="O16" i="10" s="1"/>
  <c r="N16" i="10" s="1"/>
  <c r="O17" i="10"/>
  <c r="N17" i="10" s="1"/>
  <c r="P17" i="10"/>
  <c r="P18" i="10"/>
  <c r="O18" i="10" s="1"/>
  <c r="N18" i="10" s="1"/>
  <c r="P19" i="10"/>
  <c r="O19" i="10" s="1"/>
  <c r="N19" i="10" s="1"/>
  <c r="P20" i="10"/>
  <c r="O20" i="10" s="1"/>
  <c r="N20" i="10" s="1"/>
  <c r="P21" i="10"/>
  <c r="O21" i="10" s="1"/>
  <c r="N21" i="10" s="1"/>
  <c r="P22" i="10"/>
  <c r="O22" i="10" s="1"/>
  <c r="N22" i="10" s="1"/>
  <c r="P23" i="10"/>
  <c r="O23" i="10" s="1"/>
  <c r="N23" i="10" s="1"/>
  <c r="P24" i="10"/>
  <c r="O24" i="10" s="1"/>
  <c r="N24" i="10" s="1"/>
  <c r="O25" i="10"/>
  <c r="N25" i="10" s="1"/>
  <c r="P25" i="10"/>
  <c r="P26" i="10"/>
  <c r="O26" i="10" s="1"/>
  <c r="N26" i="10" s="1"/>
  <c r="P27" i="10"/>
  <c r="O27" i="10" s="1"/>
  <c r="N27" i="10" s="1"/>
  <c r="O28" i="10"/>
  <c r="N28" i="10" s="1"/>
  <c r="P28" i="10"/>
  <c r="P29" i="10"/>
  <c r="O29" i="10" s="1"/>
  <c r="N29" i="10" s="1"/>
  <c r="P30" i="10"/>
  <c r="O30" i="10" s="1"/>
  <c r="N30" i="10" s="1"/>
  <c r="P31" i="10"/>
  <c r="O31" i="10" s="1"/>
  <c r="N31" i="10" s="1"/>
  <c r="P32" i="10"/>
  <c r="O32" i="10" s="1"/>
  <c r="N32" i="10" s="1"/>
  <c r="P33" i="10"/>
  <c r="O33" i="10" s="1"/>
  <c r="N33" i="10" s="1"/>
  <c r="P34" i="10"/>
  <c r="O34" i="10" s="1"/>
  <c r="N34" i="10" s="1"/>
  <c r="P35" i="10"/>
  <c r="O35" i="10" s="1"/>
  <c r="N35" i="10" s="1"/>
  <c r="O36" i="10"/>
  <c r="N36" i="10" s="1"/>
  <c r="P36" i="10"/>
  <c r="P37" i="10"/>
  <c r="O37" i="10" s="1"/>
  <c r="N37" i="10" s="1"/>
  <c r="P38" i="10"/>
  <c r="O38" i="10" s="1"/>
  <c r="N38" i="10" s="1"/>
  <c r="P39" i="10"/>
  <c r="O39" i="10" s="1"/>
  <c r="N39" i="10" s="1"/>
  <c r="P40" i="10"/>
  <c r="O40" i="10" s="1"/>
  <c r="N40" i="10" s="1"/>
  <c r="P41" i="10"/>
  <c r="O41" i="10" s="1"/>
  <c r="N41" i="10" s="1"/>
  <c r="P42" i="10"/>
  <c r="O42" i="10" s="1"/>
  <c r="N42" i="10" s="1"/>
  <c r="P43" i="10"/>
  <c r="O43" i="10" s="1"/>
  <c r="N43" i="10" s="1"/>
  <c r="O44" i="10"/>
  <c r="N44" i="10" s="1"/>
  <c r="P44" i="10"/>
  <c r="P45" i="10"/>
  <c r="O45" i="10" s="1"/>
  <c r="N45" i="10" s="1"/>
  <c r="P46" i="10"/>
  <c r="O46" i="10" s="1"/>
  <c r="N46" i="10" s="1"/>
  <c r="P47" i="10"/>
  <c r="O47" i="10" s="1"/>
  <c r="N47" i="10" s="1"/>
  <c r="P48" i="10"/>
  <c r="O48" i="10" s="1"/>
  <c r="N48" i="10" s="1"/>
  <c r="P49" i="10"/>
  <c r="O49" i="10" s="1"/>
  <c r="N49" i="10" s="1"/>
  <c r="P50" i="10"/>
  <c r="O50" i="10" s="1"/>
  <c r="N50" i="10" s="1"/>
  <c r="P51" i="10"/>
  <c r="O51" i="10" s="1"/>
  <c r="N51" i="10" s="1"/>
  <c r="O52" i="10"/>
  <c r="N52" i="10" s="1"/>
  <c r="P52" i="10"/>
  <c r="P53" i="10"/>
  <c r="O53" i="10" s="1"/>
  <c r="N53" i="10" s="1"/>
  <c r="P54" i="10"/>
  <c r="O54" i="10" s="1"/>
  <c r="N54" i="10" s="1"/>
  <c r="P55" i="10"/>
  <c r="O55" i="10" s="1"/>
  <c r="N55" i="10" s="1"/>
  <c r="P56" i="10"/>
  <c r="O56" i="10" s="1"/>
  <c r="N56" i="10" s="1"/>
  <c r="P57" i="10"/>
  <c r="O57" i="10" s="1"/>
  <c r="N57" i="10" s="1"/>
  <c r="P58" i="10"/>
  <c r="O58" i="10" s="1"/>
  <c r="N58" i="10" s="1"/>
  <c r="P59" i="10"/>
  <c r="O59" i="10" s="1"/>
  <c r="N59" i="10" s="1"/>
  <c r="O60" i="10"/>
  <c r="N60" i="10" s="1"/>
  <c r="P60" i="10"/>
  <c r="P61" i="10"/>
  <c r="O61" i="10" s="1"/>
  <c r="N61" i="10" s="1"/>
  <c r="P62" i="10"/>
  <c r="O62" i="10" s="1"/>
  <c r="N62" i="10" s="1"/>
  <c r="P63" i="10"/>
  <c r="O63" i="10" s="1"/>
  <c r="N63" i="10" s="1"/>
  <c r="P64" i="10"/>
  <c r="O64" i="10" s="1"/>
  <c r="N64" i="10" s="1"/>
  <c r="P65" i="10"/>
  <c r="O65" i="10" s="1"/>
  <c r="N65" i="10" s="1"/>
  <c r="P66" i="10"/>
  <c r="O66" i="10" s="1"/>
  <c r="N66" i="10" s="1"/>
  <c r="P67" i="10"/>
  <c r="O67" i="10" s="1"/>
  <c r="N67" i="10" s="1"/>
  <c r="O68" i="10"/>
  <c r="N68" i="10" s="1"/>
  <c r="P68" i="10"/>
  <c r="P69" i="10"/>
  <c r="O69" i="10" s="1"/>
  <c r="N69" i="10" s="1"/>
  <c r="P70" i="10"/>
  <c r="O70" i="10" s="1"/>
  <c r="N70" i="10" s="1"/>
  <c r="P71" i="10"/>
  <c r="O71" i="10" s="1"/>
  <c r="N71" i="10" s="1"/>
  <c r="P72" i="10"/>
  <c r="O72" i="10" s="1"/>
  <c r="N72" i="10" s="1"/>
  <c r="P73" i="10"/>
  <c r="O73" i="10" s="1"/>
  <c r="N73" i="10" s="1"/>
  <c r="P74" i="10"/>
  <c r="O74" i="10" s="1"/>
  <c r="N74" i="10" s="1"/>
  <c r="P75" i="10"/>
  <c r="O75" i="10" s="1"/>
  <c r="N75" i="10" s="1"/>
  <c r="O76" i="10"/>
  <c r="N76" i="10" s="1"/>
  <c r="P76" i="10"/>
  <c r="P77" i="10"/>
  <c r="O77" i="10" s="1"/>
  <c r="N77" i="10" s="1"/>
  <c r="P78" i="10"/>
  <c r="O78" i="10" s="1"/>
  <c r="N78" i="10" s="1"/>
  <c r="P79" i="10"/>
  <c r="O79" i="10" s="1"/>
  <c r="N79" i="10" s="1"/>
  <c r="P80" i="10"/>
  <c r="O80" i="10" s="1"/>
  <c r="N80" i="10" s="1"/>
  <c r="P81" i="10"/>
  <c r="O81" i="10" s="1"/>
  <c r="N81" i="10" s="1"/>
  <c r="P82" i="10"/>
  <c r="O82" i="10" s="1"/>
  <c r="N82" i="10" s="1"/>
  <c r="P83" i="10"/>
  <c r="O83" i="10" s="1"/>
  <c r="N83" i="10" s="1"/>
  <c r="O84" i="10"/>
  <c r="N84" i="10" s="1"/>
  <c r="P84" i="10"/>
  <c r="P85" i="10"/>
  <c r="O85" i="10" s="1"/>
  <c r="N85" i="10" s="1"/>
  <c r="P86" i="10"/>
  <c r="O86" i="10" s="1"/>
  <c r="N86" i="10" s="1"/>
  <c r="P87" i="10"/>
  <c r="O87" i="10" s="1"/>
  <c r="N87" i="10" s="1"/>
  <c r="P88" i="10"/>
  <c r="O88" i="10" s="1"/>
  <c r="N88" i="10" s="1"/>
  <c r="P89" i="10"/>
  <c r="O89" i="10" s="1"/>
  <c r="N89" i="10" s="1"/>
  <c r="P90" i="10"/>
  <c r="O90" i="10" s="1"/>
  <c r="N90" i="10" s="1"/>
  <c r="P91" i="10"/>
  <c r="O91" i="10" s="1"/>
  <c r="N91" i="10" s="1"/>
  <c r="O92" i="10"/>
  <c r="N92" i="10" s="1"/>
  <c r="P93" i="10"/>
  <c r="O93" i="10" s="1"/>
  <c r="N93" i="10" s="1"/>
  <c r="P94" i="10"/>
  <c r="O94" i="10" s="1"/>
  <c r="N94" i="10" s="1"/>
  <c r="P95" i="10"/>
  <c r="O95" i="10" s="1"/>
  <c r="N95" i="10" s="1"/>
  <c r="P96" i="10"/>
  <c r="O96" i="10" s="1"/>
  <c r="N96" i="10" s="1"/>
  <c r="P97" i="10"/>
  <c r="O97" i="10" s="1"/>
  <c r="N97" i="10" s="1"/>
  <c r="P98" i="10"/>
  <c r="O98" i="10" s="1"/>
  <c r="N98" i="10" s="1"/>
  <c r="P99" i="10"/>
  <c r="O99" i="10" s="1"/>
  <c r="N99" i="10" s="1"/>
  <c r="P100" i="10"/>
  <c r="O100" i="10" s="1"/>
  <c r="N100" i="10" s="1"/>
  <c r="P101" i="10"/>
  <c r="O101" i="10" s="1"/>
  <c r="N101" i="10" s="1"/>
  <c r="P102" i="10"/>
  <c r="O102" i="10" s="1"/>
  <c r="N102" i="10" s="1"/>
  <c r="P103" i="10"/>
  <c r="O103" i="10" s="1"/>
  <c r="N103" i="10" s="1"/>
  <c r="P104" i="10"/>
  <c r="O104" i="10" s="1"/>
  <c r="N104" i="10" s="1"/>
  <c r="P105" i="10"/>
  <c r="O105" i="10" s="1"/>
  <c r="N105" i="10" s="1"/>
  <c r="P106" i="10"/>
  <c r="O106" i="10" s="1"/>
  <c r="N106" i="10" s="1"/>
  <c r="P107" i="10"/>
  <c r="O107" i="10" s="1"/>
  <c r="N107" i="10" s="1"/>
  <c r="P108" i="10"/>
  <c r="O108" i="10" s="1"/>
  <c r="N108" i="10" s="1"/>
  <c r="P109" i="10"/>
  <c r="O109" i="10" s="1"/>
  <c r="N109" i="10" s="1"/>
  <c r="P110" i="10"/>
  <c r="O110" i="10" s="1"/>
  <c r="N110" i="10" s="1"/>
  <c r="P111" i="10"/>
  <c r="O111" i="10" s="1"/>
  <c r="N111" i="10" s="1"/>
  <c r="P112" i="10"/>
  <c r="O112" i="10" s="1"/>
  <c r="N112" i="10" s="1"/>
  <c r="P113" i="10"/>
  <c r="O113" i="10" s="1"/>
  <c r="N113" i="10" s="1"/>
  <c r="P114" i="10"/>
  <c r="O114" i="10" s="1"/>
  <c r="N114" i="10" s="1"/>
  <c r="P115" i="10"/>
  <c r="O115" i="10" s="1"/>
  <c r="N115" i="10" s="1"/>
  <c r="P116" i="10"/>
  <c r="O116" i="10" s="1"/>
  <c r="N116" i="10" s="1"/>
  <c r="P117" i="10"/>
  <c r="O117" i="10" s="1"/>
  <c r="N117" i="10" s="1"/>
  <c r="P118" i="10"/>
  <c r="O118" i="10" s="1"/>
  <c r="N118" i="10" s="1"/>
  <c r="P119" i="10"/>
  <c r="O119" i="10" s="1"/>
  <c r="N119" i="10" s="1"/>
  <c r="P120" i="10"/>
  <c r="O120" i="10" s="1"/>
  <c r="N120" i="10" s="1"/>
  <c r="P121" i="10"/>
  <c r="O121" i="10" s="1"/>
  <c r="N121" i="10" s="1"/>
  <c r="P122" i="10"/>
  <c r="O122" i="10" s="1"/>
  <c r="N122" i="10" s="1"/>
  <c r="P123" i="10"/>
  <c r="O123" i="10" s="1"/>
  <c r="N123" i="10" s="1"/>
  <c r="P124" i="10"/>
  <c r="O124" i="10" s="1"/>
  <c r="N124" i="10" s="1"/>
  <c r="P125" i="10"/>
  <c r="O125" i="10" s="1"/>
  <c r="N125" i="10" s="1"/>
  <c r="P126" i="10"/>
  <c r="O126" i="10" s="1"/>
  <c r="N126" i="10" s="1"/>
  <c r="P127" i="10"/>
  <c r="O127" i="10" s="1"/>
  <c r="N127" i="10" s="1"/>
  <c r="P128" i="10"/>
  <c r="O128" i="10" s="1"/>
  <c r="N128" i="10" s="1"/>
  <c r="P129" i="10"/>
  <c r="O129" i="10" s="1"/>
  <c r="N129" i="10" s="1"/>
  <c r="P130" i="10"/>
  <c r="O130" i="10" s="1"/>
  <c r="N130" i="10" s="1"/>
  <c r="P131" i="10"/>
  <c r="O131" i="10" s="1"/>
  <c r="N131" i="10" s="1"/>
  <c r="O132" i="10"/>
  <c r="N132" i="10" s="1"/>
  <c r="P132" i="10"/>
  <c r="P133" i="10"/>
  <c r="O133" i="10" s="1"/>
  <c r="N133" i="10" s="1"/>
  <c r="O134" i="10"/>
  <c r="N134" i="10" s="1"/>
  <c r="P134" i="10"/>
  <c r="P135" i="10"/>
  <c r="O135" i="10" s="1"/>
  <c r="N135" i="10" s="1"/>
  <c r="P136" i="10"/>
  <c r="O136" i="10" s="1"/>
  <c r="N136" i="10" s="1"/>
  <c r="O137" i="10"/>
  <c r="N137" i="10" s="1"/>
  <c r="P137" i="10"/>
  <c r="P138" i="10"/>
  <c r="O138" i="10" s="1"/>
  <c r="N138" i="10" s="1"/>
  <c r="P139" i="10"/>
  <c r="O139" i="10" s="1"/>
  <c r="N139" i="10" s="1"/>
  <c r="P140" i="10"/>
  <c r="O140" i="10" s="1"/>
  <c r="N140" i="10" s="1"/>
  <c r="O141" i="10"/>
  <c r="N141" i="10" s="1"/>
  <c r="P141" i="10"/>
  <c r="P142" i="10"/>
  <c r="O142" i="10" s="1"/>
  <c r="N142" i="10" s="1"/>
  <c r="P143" i="10"/>
  <c r="O143" i="10" s="1"/>
  <c r="N143" i="10" s="1"/>
  <c r="P144" i="10"/>
  <c r="O144" i="10" s="1"/>
  <c r="N144" i="10" s="1"/>
  <c r="O145" i="10"/>
  <c r="N145" i="10" s="1"/>
  <c r="P145" i="10"/>
  <c r="P146" i="10"/>
  <c r="O146" i="10" s="1"/>
  <c r="N146" i="10" s="1"/>
  <c r="P147" i="10"/>
  <c r="O147" i="10" s="1"/>
  <c r="N147" i="10" s="1"/>
  <c r="P148" i="10"/>
  <c r="O148" i="10" s="1"/>
  <c r="N148" i="10" s="1"/>
  <c r="O149" i="10"/>
  <c r="N149" i="10" s="1"/>
  <c r="P149" i="10"/>
  <c r="P150" i="10"/>
  <c r="O150" i="10" s="1"/>
  <c r="N150" i="10" s="1"/>
  <c r="P151" i="10"/>
  <c r="O151" i="10" s="1"/>
  <c r="N151" i="10" s="1"/>
  <c r="P152" i="10"/>
  <c r="O152" i="10" s="1"/>
  <c r="N152" i="10" s="1"/>
  <c r="P7" i="10"/>
  <c r="O7" i="10" s="1"/>
  <c r="J8" i="10"/>
  <c r="I8" i="10" s="1"/>
  <c r="K8" i="10"/>
  <c r="K9" i="10"/>
  <c r="J9" i="10" s="1"/>
  <c r="I9" i="10" s="1"/>
  <c r="J10" i="10"/>
  <c r="I10" i="10" s="1"/>
  <c r="K10" i="10"/>
  <c r="K11" i="10"/>
  <c r="J11" i="10" s="1"/>
  <c r="I11" i="10" s="1"/>
  <c r="J12" i="10"/>
  <c r="I12" i="10" s="1"/>
  <c r="K12" i="10"/>
  <c r="K13" i="10"/>
  <c r="J13" i="10" s="1"/>
  <c r="I13" i="10" s="1"/>
  <c r="J14" i="10"/>
  <c r="I14" i="10" s="1"/>
  <c r="K14" i="10"/>
  <c r="K15" i="10"/>
  <c r="J15" i="10" s="1"/>
  <c r="I15" i="10" s="1"/>
  <c r="J16" i="10"/>
  <c r="I16" i="10" s="1"/>
  <c r="K16" i="10"/>
  <c r="K17" i="10"/>
  <c r="J17" i="10" s="1"/>
  <c r="I17" i="10" s="1"/>
  <c r="J18" i="10"/>
  <c r="I18" i="10" s="1"/>
  <c r="K18" i="10"/>
  <c r="K19" i="10"/>
  <c r="J19" i="10" s="1"/>
  <c r="I19" i="10" s="1"/>
  <c r="J20" i="10"/>
  <c r="I20" i="10" s="1"/>
  <c r="K20" i="10"/>
  <c r="K21" i="10"/>
  <c r="J21" i="10" s="1"/>
  <c r="I21" i="10" s="1"/>
  <c r="J22" i="10"/>
  <c r="I22" i="10" s="1"/>
  <c r="K22" i="10"/>
  <c r="K23" i="10"/>
  <c r="J23" i="10" s="1"/>
  <c r="I23" i="10" s="1"/>
  <c r="J24" i="10"/>
  <c r="I24" i="10" s="1"/>
  <c r="K24" i="10"/>
  <c r="K25" i="10"/>
  <c r="J25" i="10" s="1"/>
  <c r="I25" i="10" s="1"/>
  <c r="J26" i="10"/>
  <c r="I26" i="10" s="1"/>
  <c r="K26" i="10"/>
  <c r="K27" i="10"/>
  <c r="J27" i="10" s="1"/>
  <c r="I27" i="10" s="1"/>
  <c r="J28" i="10"/>
  <c r="I28" i="10" s="1"/>
  <c r="K28" i="10"/>
  <c r="K29" i="10"/>
  <c r="J29" i="10" s="1"/>
  <c r="I29" i="10" s="1"/>
  <c r="J30" i="10"/>
  <c r="I30" i="10" s="1"/>
  <c r="K30" i="10"/>
  <c r="K31" i="10"/>
  <c r="J31" i="10" s="1"/>
  <c r="I31" i="10" s="1"/>
  <c r="J32" i="10"/>
  <c r="I32" i="10" s="1"/>
  <c r="K32" i="10"/>
  <c r="K33" i="10"/>
  <c r="J33" i="10" s="1"/>
  <c r="I33" i="10" s="1"/>
  <c r="J34" i="10"/>
  <c r="I34" i="10" s="1"/>
  <c r="K34" i="10"/>
  <c r="K35" i="10"/>
  <c r="J35" i="10" s="1"/>
  <c r="I35" i="10" s="1"/>
  <c r="J36" i="10"/>
  <c r="I36" i="10" s="1"/>
  <c r="K36" i="10"/>
  <c r="K37" i="10"/>
  <c r="J37" i="10" s="1"/>
  <c r="I37" i="10" s="1"/>
  <c r="J38" i="10"/>
  <c r="I38" i="10" s="1"/>
  <c r="K38" i="10"/>
  <c r="K39" i="10"/>
  <c r="J39" i="10" s="1"/>
  <c r="I39" i="10" s="1"/>
  <c r="J40" i="10"/>
  <c r="I40" i="10" s="1"/>
  <c r="K40" i="10"/>
  <c r="K41" i="10"/>
  <c r="J41" i="10" s="1"/>
  <c r="I41" i="10" s="1"/>
  <c r="J42" i="10"/>
  <c r="I42" i="10" s="1"/>
  <c r="K42" i="10"/>
  <c r="K43" i="10"/>
  <c r="J43" i="10" s="1"/>
  <c r="I43" i="10" s="1"/>
  <c r="J44" i="10"/>
  <c r="I44" i="10" s="1"/>
  <c r="K44" i="10"/>
  <c r="K45" i="10"/>
  <c r="J45" i="10" s="1"/>
  <c r="I45" i="10" s="1"/>
  <c r="J46" i="10"/>
  <c r="I46" i="10" s="1"/>
  <c r="K46" i="10"/>
  <c r="K47" i="10"/>
  <c r="J47" i="10" s="1"/>
  <c r="I47" i="10" s="1"/>
  <c r="J48" i="10"/>
  <c r="I48" i="10" s="1"/>
  <c r="K48" i="10"/>
  <c r="K49" i="10"/>
  <c r="J49" i="10" s="1"/>
  <c r="I49" i="10" s="1"/>
  <c r="J50" i="10"/>
  <c r="I50" i="10" s="1"/>
  <c r="K50" i="10"/>
  <c r="K51" i="10"/>
  <c r="J51" i="10" s="1"/>
  <c r="I51" i="10" s="1"/>
  <c r="J52" i="10"/>
  <c r="I52" i="10" s="1"/>
  <c r="K52" i="10"/>
  <c r="K53" i="10"/>
  <c r="J53" i="10" s="1"/>
  <c r="I53" i="10" s="1"/>
  <c r="J54" i="10"/>
  <c r="I54" i="10" s="1"/>
  <c r="K54" i="10"/>
  <c r="K55" i="10"/>
  <c r="J55" i="10" s="1"/>
  <c r="I55" i="10" s="1"/>
  <c r="J56" i="10"/>
  <c r="I56" i="10" s="1"/>
  <c r="K56" i="10"/>
  <c r="K57" i="10"/>
  <c r="J57" i="10" s="1"/>
  <c r="I57" i="10" s="1"/>
  <c r="J58" i="10"/>
  <c r="I58" i="10" s="1"/>
  <c r="K58" i="10"/>
  <c r="K59" i="10"/>
  <c r="J59" i="10" s="1"/>
  <c r="I59" i="10" s="1"/>
  <c r="J60" i="10"/>
  <c r="I60" i="10" s="1"/>
  <c r="K60" i="10"/>
  <c r="K61" i="10"/>
  <c r="J61" i="10" s="1"/>
  <c r="I61" i="10" s="1"/>
  <c r="J62" i="10"/>
  <c r="I62" i="10" s="1"/>
  <c r="K62" i="10"/>
  <c r="K63" i="10"/>
  <c r="J63" i="10" s="1"/>
  <c r="I63" i="10" s="1"/>
  <c r="J64" i="10"/>
  <c r="I64" i="10" s="1"/>
  <c r="K64" i="10"/>
  <c r="K65" i="10"/>
  <c r="J65" i="10" s="1"/>
  <c r="I65" i="10" s="1"/>
  <c r="J66" i="10"/>
  <c r="I66" i="10" s="1"/>
  <c r="K66" i="10"/>
  <c r="K67" i="10"/>
  <c r="J67" i="10" s="1"/>
  <c r="I67" i="10" s="1"/>
  <c r="J68" i="10"/>
  <c r="I68" i="10" s="1"/>
  <c r="K68" i="10"/>
  <c r="K69" i="10"/>
  <c r="J69" i="10" s="1"/>
  <c r="I69" i="10" s="1"/>
  <c r="J70" i="10"/>
  <c r="I70" i="10" s="1"/>
  <c r="K70" i="10"/>
  <c r="K71" i="10"/>
  <c r="J71" i="10" s="1"/>
  <c r="I71" i="10" s="1"/>
  <c r="J72" i="10"/>
  <c r="I72" i="10" s="1"/>
  <c r="K72" i="10"/>
  <c r="K73" i="10"/>
  <c r="J73" i="10" s="1"/>
  <c r="I73" i="10" s="1"/>
  <c r="J74" i="10"/>
  <c r="I74" i="10" s="1"/>
  <c r="K74" i="10"/>
  <c r="K75" i="10"/>
  <c r="J75" i="10" s="1"/>
  <c r="I75" i="10" s="1"/>
  <c r="J76" i="10"/>
  <c r="I76" i="10" s="1"/>
  <c r="K76" i="10"/>
  <c r="K77" i="10"/>
  <c r="J77" i="10" s="1"/>
  <c r="I77" i="10" s="1"/>
  <c r="J78" i="10"/>
  <c r="I78" i="10" s="1"/>
  <c r="K78" i="10"/>
  <c r="K79" i="10"/>
  <c r="J79" i="10" s="1"/>
  <c r="I79" i="10" s="1"/>
  <c r="J80" i="10"/>
  <c r="I80" i="10" s="1"/>
  <c r="K80" i="10"/>
  <c r="K81" i="10"/>
  <c r="J81" i="10" s="1"/>
  <c r="I81" i="10" s="1"/>
  <c r="J82" i="10"/>
  <c r="I82" i="10" s="1"/>
  <c r="K82" i="10"/>
  <c r="K83" i="10"/>
  <c r="J83" i="10" s="1"/>
  <c r="I83" i="10" s="1"/>
  <c r="J84" i="10"/>
  <c r="I84" i="10" s="1"/>
  <c r="K84" i="10"/>
  <c r="K85" i="10"/>
  <c r="J85" i="10" s="1"/>
  <c r="I85" i="10" s="1"/>
  <c r="J86" i="10"/>
  <c r="I86" i="10" s="1"/>
  <c r="K86" i="10"/>
  <c r="K87" i="10"/>
  <c r="J87" i="10" s="1"/>
  <c r="I87" i="10" s="1"/>
  <c r="K88" i="10"/>
  <c r="J88" i="10" s="1"/>
  <c r="I88" i="10" s="1"/>
  <c r="K89" i="10"/>
  <c r="J89" i="10" s="1"/>
  <c r="I89" i="10" s="1"/>
  <c r="K90" i="10"/>
  <c r="J90" i="10" s="1"/>
  <c r="I90" i="10" s="1"/>
  <c r="K91" i="10"/>
  <c r="J91" i="10" s="1"/>
  <c r="I91" i="10" s="1"/>
  <c r="J92" i="10"/>
  <c r="I92" i="10" s="1"/>
  <c r="J93" i="10"/>
  <c r="I93" i="10" s="1"/>
  <c r="K93" i="10"/>
  <c r="J94" i="10"/>
  <c r="I94" i="10" s="1"/>
  <c r="K94" i="10"/>
  <c r="J95" i="10"/>
  <c r="I95" i="10" s="1"/>
  <c r="K95" i="10"/>
  <c r="J96" i="10"/>
  <c r="I96" i="10" s="1"/>
  <c r="K96" i="10"/>
  <c r="J97" i="10"/>
  <c r="I97" i="10" s="1"/>
  <c r="K97" i="10"/>
  <c r="J98" i="10"/>
  <c r="I98" i="10" s="1"/>
  <c r="K98" i="10"/>
  <c r="J99" i="10"/>
  <c r="I99" i="10" s="1"/>
  <c r="K99" i="10"/>
  <c r="J100" i="10"/>
  <c r="I100" i="10" s="1"/>
  <c r="K100" i="10"/>
  <c r="J101" i="10"/>
  <c r="I101" i="10" s="1"/>
  <c r="K101" i="10"/>
  <c r="J102" i="10"/>
  <c r="I102" i="10" s="1"/>
  <c r="K102" i="10"/>
  <c r="J103" i="10"/>
  <c r="I103" i="10" s="1"/>
  <c r="K103" i="10"/>
  <c r="J104" i="10"/>
  <c r="I104" i="10" s="1"/>
  <c r="K104" i="10"/>
  <c r="J105" i="10"/>
  <c r="I105" i="10" s="1"/>
  <c r="K105" i="10"/>
  <c r="J106" i="10"/>
  <c r="I106" i="10" s="1"/>
  <c r="K106" i="10"/>
  <c r="J107" i="10"/>
  <c r="I107" i="10" s="1"/>
  <c r="K107" i="10"/>
  <c r="J108" i="10"/>
  <c r="I108" i="10" s="1"/>
  <c r="K108" i="10"/>
  <c r="J109" i="10"/>
  <c r="I109" i="10" s="1"/>
  <c r="K109" i="10"/>
  <c r="J110" i="10"/>
  <c r="I110" i="10" s="1"/>
  <c r="K110" i="10"/>
  <c r="J111" i="10"/>
  <c r="I111" i="10" s="1"/>
  <c r="K111" i="10"/>
  <c r="J112" i="10"/>
  <c r="I112" i="10" s="1"/>
  <c r="K112" i="10"/>
  <c r="J113" i="10"/>
  <c r="I113" i="10" s="1"/>
  <c r="K113" i="10"/>
  <c r="J114" i="10"/>
  <c r="I114" i="10" s="1"/>
  <c r="K114" i="10"/>
  <c r="J115" i="10"/>
  <c r="I115" i="10" s="1"/>
  <c r="K115" i="10"/>
  <c r="J116" i="10"/>
  <c r="I116" i="10" s="1"/>
  <c r="K116" i="10"/>
  <c r="J117" i="10"/>
  <c r="I117" i="10" s="1"/>
  <c r="K117" i="10"/>
  <c r="J118" i="10"/>
  <c r="I118" i="10" s="1"/>
  <c r="K118" i="10"/>
  <c r="J119" i="10"/>
  <c r="I119" i="10" s="1"/>
  <c r="K119" i="10"/>
  <c r="J120" i="10"/>
  <c r="I120" i="10" s="1"/>
  <c r="K120" i="10"/>
  <c r="J121" i="10"/>
  <c r="I121" i="10" s="1"/>
  <c r="K121" i="10"/>
  <c r="J122" i="10"/>
  <c r="I122" i="10" s="1"/>
  <c r="K122" i="10"/>
  <c r="J123" i="10"/>
  <c r="I123" i="10" s="1"/>
  <c r="K123" i="10"/>
  <c r="J124" i="10"/>
  <c r="I124" i="10" s="1"/>
  <c r="K124" i="10"/>
  <c r="J125" i="10"/>
  <c r="I125" i="10" s="1"/>
  <c r="K125" i="10"/>
  <c r="J126" i="10"/>
  <c r="I126" i="10" s="1"/>
  <c r="K126" i="10"/>
  <c r="K127" i="10"/>
  <c r="J127" i="10" s="1"/>
  <c r="I127" i="10" s="1"/>
  <c r="K128" i="10"/>
  <c r="J128" i="10" s="1"/>
  <c r="I128" i="10" s="1"/>
  <c r="J129" i="10"/>
  <c r="I129" i="10" s="1"/>
  <c r="K129" i="10"/>
  <c r="K130" i="10"/>
  <c r="J130" i="10" s="1"/>
  <c r="I130" i="10" s="1"/>
  <c r="K131" i="10"/>
  <c r="J131" i="10" s="1"/>
  <c r="I131" i="10" s="1"/>
  <c r="K132" i="10"/>
  <c r="J132" i="10" s="1"/>
  <c r="I132" i="10" s="1"/>
  <c r="K133" i="10"/>
  <c r="J133" i="10" s="1"/>
  <c r="I133" i="10" s="1"/>
  <c r="K134" i="10"/>
  <c r="J134" i="10" s="1"/>
  <c r="I134" i="10" s="1"/>
  <c r="K135" i="10"/>
  <c r="J135" i="10" s="1"/>
  <c r="I135" i="10" s="1"/>
  <c r="K136" i="10"/>
  <c r="J136" i="10" s="1"/>
  <c r="I136" i="10" s="1"/>
  <c r="J137" i="10"/>
  <c r="I137" i="10" s="1"/>
  <c r="K137" i="10"/>
  <c r="J138" i="10"/>
  <c r="I138" i="10" s="1"/>
  <c r="K138" i="10"/>
  <c r="J139" i="10"/>
  <c r="I139" i="10" s="1"/>
  <c r="K139" i="10"/>
  <c r="J140" i="10"/>
  <c r="I140" i="10" s="1"/>
  <c r="K140" i="10"/>
  <c r="J141" i="10"/>
  <c r="I141" i="10" s="1"/>
  <c r="K141" i="10"/>
  <c r="J142" i="10"/>
  <c r="I142" i="10" s="1"/>
  <c r="K142" i="10"/>
  <c r="J143" i="10"/>
  <c r="I143" i="10" s="1"/>
  <c r="K143" i="10"/>
  <c r="J144" i="10"/>
  <c r="I144" i="10" s="1"/>
  <c r="K144" i="10"/>
  <c r="J145" i="10"/>
  <c r="I145" i="10" s="1"/>
  <c r="K145" i="10"/>
  <c r="J146" i="10"/>
  <c r="I146" i="10" s="1"/>
  <c r="K146" i="10"/>
  <c r="J147" i="10"/>
  <c r="I147" i="10" s="1"/>
  <c r="K147" i="10"/>
  <c r="J148" i="10"/>
  <c r="I148" i="10" s="1"/>
  <c r="K148" i="10"/>
  <c r="J149" i="10"/>
  <c r="I149" i="10" s="1"/>
  <c r="K149" i="10"/>
  <c r="J150" i="10"/>
  <c r="I150" i="10" s="1"/>
  <c r="K150" i="10"/>
  <c r="J151" i="10"/>
  <c r="I151" i="10" s="1"/>
  <c r="K151" i="10"/>
  <c r="J152" i="10"/>
  <c r="I152" i="10" s="1"/>
  <c r="K152" i="10"/>
  <c r="K7" i="10"/>
  <c r="J7" i="10" s="1"/>
  <c r="N7" i="10" l="1"/>
  <c r="C11" i="11" s="1"/>
  <c r="B12" i="11" s="1"/>
  <c r="B11" i="11"/>
  <c r="I7" i="10"/>
  <c r="C7" i="11" s="1"/>
  <c r="B7" i="11"/>
  <c r="B8" i="11" s="1"/>
  <c r="B3" i="11"/>
  <c r="B4" i="11" s="1"/>
</calcChain>
</file>

<file path=xl/sharedStrings.xml><?xml version="1.0" encoding="utf-8"?>
<sst xmlns="http://schemas.openxmlformats.org/spreadsheetml/2006/main" count="497" uniqueCount="353">
  <si>
    <t>Meta</t>
  </si>
  <si>
    <t>Avance físico de la Meta anual</t>
  </si>
  <si>
    <t>Avance físico de la Meta del cuatrienio</t>
  </si>
  <si>
    <t>DEFINICIÓN
→</t>
  </si>
  <si>
    <t>indicador</t>
  </si>
  <si>
    <t>Meta Cuatrenio</t>
  </si>
  <si>
    <t>P</t>
  </si>
  <si>
    <t>E</t>
  </si>
  <si>
    <t>TABLERO DE CONTROL</t>
  </si>
  <si>
    <t xml:space="preserve">Programa </t>
  </si>
  <si>
    <t>Subprograma</t>
  </si>
  <si>
    <t>a</t>
  </si>
  <si>
    <t>Número de programas implementados</t>
  </si>
  <si>
    <t>ASEGUREMONOS DE ESTAR TODOS</t>
  </si>
  <si>
    <t>POR UN SERVICIO DE SALUD MAS HUMANO Y CON CALIDAD</t>
  </si>
  <si>
    <t>SALUD PUBLICA, MERECEMOS VIVIR BIEN</t>
  </si>
  <si>
    <t>PROMOCION SOCIAL, AL DERECHO Y SIN REQUISITOS</t>
  </si>
  <si>
    <t xml:space="preserve">PREVENCIÓN, VIGILANCIA Y CONTROL DE RIESGOS PROFESIONALES       </t>
  </si>
  <si>
    <t>Promoción de la Afiliación al SGSSS</t>
  </si>
  <si>
    <t xml:space="preserve"> Identificación y Priorización de la Población a Afiliar</t>
  </si>
  <si>
    <t xml:space="preserve">Acto Administrativo de Regimen Subsidiado </t>
  </si>
  <si>
    <t>Auditoria del Régimen Subsidiado</t>
  </si>
  <si>
    <t>Administración de Base de Datos</t>
  </si>
  <si>
    <t xml:space="preserve"> Adecuación Tecnologica para la Gestión de la Afiliación</t>
  </si>
  <si>
    <t>Gestión Financiera del Giro de los Recursos</t>
  </si>
  <si>
    <t>Mejoramiento de la Accesibilidad de los Servicios de Salud</t>
  </si>
  <si>
    <t>Mejoramiento de la Calidad de la Atención</t>
  </si>
  <si>
    <t>Eficiencia Prestación de Servicios de Salud y Sostenibilidad Financiera</t>
  </si>
  <si>
    <t xml:space="preserve"> Implementación del Sistema de Información para la Prestación de Servicios de Salud </t>
  </si>
  <si>
    <t>Vigilancia en Salud Pública y Gestión del Conocimiento</t>
  </si>
  <si>
    <t>Mejorar la Salud Infantil</t>
  </si>
  <si>
    <t xml:space="preserve"> Salud Sexual y Reproductiva</t>
  </si>
  <si>
    <t>Salud Bucal</t>
  </si>
  <si>
    <t>Uso y Abuso de Sustancias Psicoactivas, Violencia Intrafamiliar y Salud Mental</t>
  </si>
  <si>
    <t>Alto a la TB y Lepra en el Departamento de San Andrés y Providencia</t>
  </si>
  <si>
    <t>Enfermedades Vectoriales y Zoonoticas</t>
  </si>
  <si>
    <t xml:space="preserve"> Disminuir las Enfermedades no Transmisibles y las Discapacidades</t>
  </si>
  <si>
    <t>Seguridad Alimentaria y Nutricional</t>
  </si>
  <si>
    <t>Seguridad Sanitaria y Ambiental</t>
  </si>
  <si>
    <t xml:space="preserve"> Laboratorio de Salud Pública</t>
  </si>
  <si>
    <t xml:space="preserve"> Gestión para el Desarrollo Operativo y Funcional del Plan Territorial y Decenal de Salud</t>
  </si>
  <si>
    <t>Promoción, prevención y atención de poblaciones especiales.</t>
  </si>
  <si>
    <t>Acciones de Seguimiento, Evaluación y Difusión del Plan Sectorial de Salud</t>
  </si>
  <si>
    <t>Desplazados</t>
  </si>
  <si>
    <t>Discapacitados</t>
  </si>
  <si>
    <t>Persona Mayor</t>
  </si>
  <si>
    <t xml:space="preserve">Acciones de Promoción de la Salud y Calidad de Vida en Ámbitos Laborales </t>
  </si>
  <si>
    <t>Acciones de Seguimiento, Evaluación y Difusión de Resultados de la Vigilancia en el Entorno Laboral</t>
  </si>
  <si>
    <t>A 2015 haber capacitado y/o actualizado al 100% de los líderes comunitarios en el SGSSS</t>
  </si>
  <si>
    <t xml:space="preserve">A 2015 haber mantenido el  100% de la población pobre y vulnerable identificada mediante herramienta de focalización: SISBEN Metodologia III y Listados Censales </t>
  </si>
  <si>
    <t xml:space="preserve">A 2015 haber elaborado y legalizado el acto administrativo para la apropiación de los recursos financieros de régimen subsidiado correspondiente a la vigencia fiscal de acuerdo a directrices y ajustes realizados por el Ministerio de Salud y Protección Social </t>
  </si>
  <si>
    <t>A 2015 haber  realizado el 100% de la vigilancia, seguimiento y control del aseguramiento de los afiliados de regimen Subsidiado de conformidad con lo estipulado en la Circular Externa No. 000006 de 2011 de la Superintendencia Nacional de Salud y demas normas que le adicionen o modifiquen anualmente.</t>
  </si>
  <si>
    <t>A 2015 haber mantenido depurado y actualizado el 100% de la base de datos del regimen subsidiado</t>
  </si>
  <si>
    <t>A 2015 haber tenido un sistema adecuado de  informacion tecnologica(software y hardware) con actualizaciones y mantenimiento preventivo y correctivo</t>
  </si>
  <si>
    <t xml:space="preserve">A 2015 haber capacitado al 100% del talento humano responsable del manejo del sistema de información </t>
  </si>
  <si>
    <t>A 2015 haber realizado los pagos en los plazos establecidos por la normatividad vigente respecto al giro y flujo  de recursos de regimen subsidiado</t>
  </si>
  <si>
    <t>A 2015 haber garantizado el 100% de la accesibilidad y oportunidad de igualdad del portafolio de servicios para la población pobre y vulnerable (vinculados) y eventos no pos-s de la poblacion del Departamento.</t>
  </si>
  <si>
    <t>A 2015 haber vigilado el cumplimiento del 100% de los estandares de calidad de la red prestadora de conformidad con las normas vigentes en salud</t>
  </si>
  <si>
    <t>A 2015 haber contado con un (1) sistema de auditoria de prestación de servicios de salud de la red contratada</t>
  </si>
  <si>
    <t xml:space="preserve">A 2015 haber presentado (por el grupo auditor) catorce informes de auditoria de la red contratada </t>
  </si>
  <si>
    <t xml:space="preserve">A 2012 haber realizado el 100% de visitas de verificacion Habilitación de los Prestadores del Departamento que vencio la vigencia de la Habilitación (Habilitados 2006, 2007 y 2008) </t>
  </si>
  <si>
    <t>A 2015 haber realizado el 75% de visitas de habilitación de los prestadores de servicios de salud</t>
  </si>
  <si>
    <t>A 2015 haber vigilado el 100% del uso de los recursos financieros de salud para lograr  un efciente y adecuado manejo de los mismos</t>
  </si>
  <si>
    <t>A 2015 haber implementado y/o actualizado un sistema de información para garantizar la adecuada planificación de la prestación de servicios de salud a la población pobre y vulnerable para contribuir a la garantía del derecho.</t>
  </si>
  <si>
    <t xml:space="preserve">A 2015 haber mantenido anualmente por encima del 95% el cumplimiento de los indicadores del sistema de informacion en salud publica </t>
  </si>
  <si>
    <t>A 2015 haber cumplido con el 80% de la Inspeccion vigilancia y control sanitario de embarcaciones y aviones</t>
  </si>
  <si>
    <t>A 2015 haber implemetado un observatorio de salud en el Caribe - radicado en el Departamento</t>
  </si>
  <si>
    <t>A 2015 haber mantenido actualizado la informacion demografica del depto  atraves del sistema RUAFF</t>
  </si>
  <si>
    <t>A 2015 haber implementado seis (6) modulos en el sistema de información en salud</t>
  </si>
  <si>
    <t>A 2015 haber logrado el 100% de estadísticas vitales cumpliendo los estándares de calidad, cobertura y oportunidad</t>
  </si>
  <si>
    <t>A 2015 haber diseñado, implementado y evaluado anualmente el plan medios para las acciones de IEC</t>
  </si>
  <si>
    <t>A 2015 haber implementado en 80% el componente comunitario de la estrategia AIEPI  en los niños y niñasde programas  comunitarios del ICBF, Familias en acción y Red UNIDOS</t>
  </si>
  <si>
    <t>A 2015 haber contado con un (1) centro de acopio de biologicos cumpliendo con estandares de calidad</t>
  </si>
  <si>
    <t>A 2015 haber logrado que el 100% de los equipos de red de frio esten en buen funcionamiento</t>
  </si>
  <si>
    <t xml:space="preserve"> A 2015 haber logrado la dotación del 100% de los insumos críticos para el programa Ampliado de Inmunizacion y la Estrategia AIEPI</t>
  </si>
  <si>
    <t>A 2015  haber desarrollado en el Departamento el 100% de Jornadas de vacunación segun lineamientos del Ministerio de Salud y de la Protección Social</t>
  </si>
  <si>
    <t xml:space="preserve">A 2015 haber realizado tres (3) visitas anuales de monitoreo, seguimiento y asistencias tecnicas a EPS/IPS del departamento para el cumplimiento de los lineamientos PAI y Estrategia AIEPI </t>
  </si>
  <si>
    <t xml:space="preserve">A 2015 haber realizado dos (2) visitas anuales de  monitoreo, seguimiento y asistencias tecnicas al municipio de Providencia para el cumplimiento de la normatividad vigente para los programas PAI y la Estrategia AIEPI </t>
  </si>
  <si>
    <t>A 2015 haber realizado anualmente el 100% de los estudios de campo de eventos  de enfermedades prevenibles por vacunas en el Departamento Archipielago de San Andres, Providencia y Santa Catalina según lineamientos del programa PAI</t>
  </si>
  <si>
    <t>A 2015 haber realizado tres (3) acciones de articulación con aseguramiento y diferentes  comités para la atencion de la infancia y mujer gestante</t>
  </si>
  <si>
    <t xml:space="preserve">A 2015 haber certificado dos (2) IPS en la norma de competencia laboral  "Administrar inmunobiologicos según la norma legal vigente" </t>
  </si>
  <si>
    <t xml:space="preserve">A 2015 haber adoptado e implementado la Politica Nacional de Salud Sexual y Reproductiva en el Departamento </t>
  </si>
  <si>
    <t>A 2015, haber realizado Diez (10) talleres al personal de la salud de las IPS en riesgo obstétrico, identificación de riesgos, protocolo y guías de atención para mejorar la calidad en la atención a la gestante</t>
  </si>
  <si>
    <t>A 2015 haber realizado 24 visitas en búsqueda activa y seguimiento institucional y  comunitario a gestantes</t>
  </si>
  <si>
    <t>A 2015, haber realizado permanentemente evaluación y seguimiento de eventos de Morbilidad Materna extrema-MME  y morbimortalidad materna y perinatal en el 100%  de las IPS y EPS del Departamento</t>
  </si>
  <si>
    <t>A 2015 haber logrado quel 95% de las gestantes reciban atención prenatal institucional según lo normado</t>
  </si>
  <si>
    <t>A 2015, haber mantenenidor la cobertura del 95% en la atención institucional del parto y por  personal calificado según lo normado</t>
  </si>
  <si>
    <t>A 2015, haber realizado seguimiento al cumplimiento de las acciones de detección temprana del embarazo y atención del parto (Res. 412 de 2000) en el  100% de las IPS del Departamento</t>
  </si>
  <si>
    <t>A 2015, haber implementado un (01) programa para el fomento del uso de anticoncepción y la prevención de los embarazos no deseados en adolescentes y población sexualmente activa  en edades entre los 15 y 49 años en San Andrés</t>
  </si>
  <si>
    <t>A 2015 haber realizado seguimiento de cumplimiento de las acciones de detección temprana de alteración del desarrollo del joven de 10 a 29 años (Res. 412 de 2000) en el 100% de las IPS del Departamento</t>
  </si>
  <si>
    <t>A 2015 haber fortalecido dos (02) redes sociales de apoyo para la promoción y garantía del derecho a la protección de la salud sexual y salud reproductiva de adolescentes (incluye prevención de embarazo en adolescentes)</t>
  </si>
  <si>
    <t>A 2015 haber fortalecido tres (03) modelos de servicios amigables para la atención en salud sexual y reproductiva para adolescentes en ITS, VIH y Sida y Derechos Humanos Sexuales y Reproductivos (incluye prevención de embarazo en adolescentes)</t>
  </si>
  <si>
    <t>A 2015 haber diseñado e implementado el Programa Escuelas Promotoras de Salud con énfasis en salud y  Derechos Sexuales y Reproductivos en tres (03) instituciones educativas del Departamento (incluye prevención de embarazo en adolescentes)</t>
  </si>
  <si>
    <t xml:space="preserve">A 2015, haber realizado  4 capacitaciones al personal de las salud de las IPS (médicos generales) en detección temprana de cáncer de mama </t>
  </si>
  <si>
    <t>A 2015, haber realizado seguimiento y evaluación a los indicadores de cobertura, seguimiento, calidad y oportunidad de cáncer de mama y cuello uterino a implementar en el 100% IPS y EPS</t>
  </si>
  <si>
    <t xml:space="preserve">A 2015, haber realizado seguimiento de cumplimiento de las acciones de detección temprana de cáncer de mama y cuello uterino (Res. 412 de 2000) en el 100% de las IPS del Departamento  </t>
  </si>
  <si>
    <t>A 2015, haber realizado vacunación contra el cáncer de cuello uterino producido por el virus de papiloma humano tipo 16 y 18 a 3.234 niñas pre-adolescentes y adolescentes escolarizadas entre los 10 y 14 años en San Andrés.</t>
  </si>
  <si>
    <t xml:space="preserve">A 2015, haber realizado una (01) Capacitación de actualización al personal de la salud IPS y EPS y profesionales en VIH- Sida, de acuerdo con los modelos de gestión programáticos y guías de atención integral vigentes (adultos y niñez), el plan de respuesta intersectorial de VIH y el plan de eliminación de sífilis gestacional y congénita y el abordaje sindrómico de las ITS 
</t>
  </si>
  <si>
    <t>A 2015, haber realizado 24 visitas para la vigilancia y la  búsqueda activa y institucional y comunitaria del VIH y Sida, Sífilis Congénita y Gestacional y Hepatitis B en población gestante</t>
  </si>
  <si>
    <t xml:space="preserve">A 2015 haber fortalecido el trabajo interprogramatico TB/VIH gestionando ante el programa de tuberculosis la capacitación al personal de la salud de las IPS en asesoria pre y post prueba para VIH en el Departamento </t>
  </si>
  <si>
    <t xml:space="preserve">A 2015, haber ejecutado el 100% del Plan de acción Interinstitucional e intersectorial para el abordaje de la violencia sexual e intrafamiliar en San Andrés </t>
  </si>
  <si>
    <t>A 2015, haber socializado el protocolo de vigilancia y control de violencia intrafamiliar y sexual (INS) en el 100% de las IPS del departamento</t>
  </si>
  <si>
    <t xml:space="preserve">A 2015 haber obtenido que el 100% de las familias vinculadas a la estrategia Red unidos  alcancen los logros en salud sexual y reproductiva </t>
  </si>
  <si>
    <t>A 2015, haber capacitado al 100% de las madres líderes del programa familias en acción en prevención de la salud sexual y reproductiva para ser multiplicadores en su comunidad(incluye prevención de embarazo en adolescentes)</t>
  </si>
  <si>
    <t>A 2015, haber realizado cinco (05) campañas de sensibilización por el respeto de los derechos humanos y derechos en salud de las personas con orientación sexuales e identidades de género diversos (población LGBTI)</t>
  </si>
  <si>
    <t>A 2015, haber diseñado y promovido material preventivo en salud sexual y reproductiva dirigido a población LGBTI</t>
  </si>
  <si>
    <t>A 2015, haber realizado 31 acciones de promoción, prevención y movilización social a través de la estrategia IEC, en maternidad segura, planificación familiar, SSR de adolescentes, cancer de mama, cuello uterino y prostata, ITS/VIH-SIDA y violencia intrafamiliar y sexual (incluye prevención de embarazo en adolescentes)</t>
  </si>
  <si>
    <t>A 2015 haber logrado el promedio de 2.3  el acceso de las gestantes al servicio de Salud Bucal en el Departamento.</t>
  </si>
  <si>
    <t>A 2015 haber mantenido el promedio en 5.6 el acceso de los menores de 5 años al servicio de Salud Bucal en el Departamento.</t>
  </si>
  <si>
    <t xml:space="preserve">A 2015 haber mantenido en 75% los Indicadores de cumplimiento de la norma técnica de Salud Bucal del POS en las EPS/IPS del Departamento. </t>
  </si>
  <si>
    <t xml:space="preserve">A 2015 mantener en 33 los casos positivos de expósición a Fluor  notificados en el proceso R-02 del IES (Instituto Nacional de Salud) por las UPGD (Unidad Primaria Generadora de Datos) en el Departamento.  </t>
  </si>
  <si>
    <t>A 2015 haber adaptado y adoptado la Politica Nacional de Salud Mental en el Departamento</t>
  </si>
  <si>
    <t xml:space="preserve">A 2015 haber elaborado, adoptado y ejecutado el Plan de acción departamental de salud  mental, prevención de uso y abuso de spa-violencia intrafamiliar en el Departamento </t>
  </si>
  <si>
    <t xml:space="preserve">A 2015 haber contado con en las cuatro (4) IPS con un modelo de atención primaria en salud componente salud mental en el Departamento </t>
  </si>
  <si>
    <t xml:space="preserve">A 2015 haber realizado 56 actividades de capacitacion a la población juvenil (escolarizada y desescolarizada) y población en general de la percepción del riesgo del consumo de sustancias psicoactivas  asi como el fomento de resiliencia y habilidades para la vida </t>
  </si>
  <si>
    <t>A 2015 haber implemetado en un 100%  el proyecto “En-videate en San Andrés  y Providencia", para la prevención del uso y abuso de sustancias psicoactivas a través de la promoción de valores por el arte y la cultura.</t>
  </si>
  <si>
    <t xml:space="preserve">A 2015 haber conformado, capacitado y realizado seguimiento a cuatro (4) redes sociales para apoyo en la prevención y mitigación en el uso y abuso de sustancias psicoactivas en San Andrés y Providencia </t>
  </si>
  <si>
    <t>A 2015 haber ejecutado el 100% de la estrategía pactos por la vida saber vivir saber beber en la población mayor de 18 años del Departamento</t>
  </si>
  <si>
    <t xml:space="preserve"> A 2015 haber captado el 60% de los casos  nuevos de tb y Lepra  en el departamento </t>
  </si>
  <si>
    <t>A 2015 haber realizado el tratamiento exitoso al 85%  de los casos de TB pulmonar  baciloscopia + ( curados + tratamiento terminado)</t>
  </si>
  <si>
    <t xml:space="preserve"> A 2015 haber realizado asistencia y acompañamiento al 100% de las UPGD   Municipales en su componente de programa  y de laboratorio </t>
  </si>
  <si>
    <t>A 2015 haber ampliado al 100% la cobertura del diagnostico  y control por cultivo  de la TB  según los estandares bacteriologicos</t>
  </si>
  <si>
    <t>A 2015 haber implemetado cinco (5) alizanzas estartegicas con EPS/IPS para garantizar la implementacion  de la estrartegia alto a la TB  y Lepra en el Dpto</t>
  </si>
  <si>
    <t xml:space="preserve">A 2015 haber articulado en 100% del plan estratégico alto Tb y lepra a los programs de VIH- PAI AIEPI- Nutrición  y Poblaciones especiales </t>
  </si>
  <si>
    <t xml:space="preserve"> A 2015 haber realizado la captación del 75% de sintomáticos</t>
  </si>
  <si>
    <t xml:space="preserve">A 2015 haber contado con plan de acción formulado, articulado interinstitucionalmente y en ejecución en un 100% </t>
  </si>
  <si>
    <t>A 2015 haber diseñado, implementado, y evaluado anualmente el plan de medios para las acciones de IEC</t>
  </si>
  <si>
    <t>A 2015 haber realizado la implementación y mantenimiento de la  estrategia COMBI en (10)  de barrios de alto riesgo de transmisión vectorial y zoonóticas</t>
  </si>
  <si>
    <t xml:space="preserve">A 2015 haber aumentado la cobertura de vacunación antirrábica canina y felina en 28% </t>
  </si>
  <si>
    <t xml:space="preserve">A 2015 haber realizado 800 cirugías de esterilización canina y felina </t>
  </si>
  <si>
    <t>A 2015 haber realizado 6 jornadas de recolección , atención primaria, esterilización y adopción de caninos callejeros</t>
  </si>
  <si>
    <t>A 2015 haber realizado diez (10) brigada masiva de control químico de roedores en el cuatrienio a las viviendas, lotes baldíos y espacios públicos del Departamento</t>
  </si>
  <si>
    <t xml:space="preserve">A 2015 haber disminuido en un 5% el índice aedico </t>
  </si>
  <si>
    <t>A 2015 haber realizado dos (02) ciclos de control químico de vectores anualmente.</t>
  </si>
  <si>
    <t xml:space="preserve">A 2015 haber vigilado y controlado un 97% de los criaderos naturales y artificiales identificados </t>
  </si>
  <si>
    <t>A 2015 haber actualizado en 100%  el diagnostico sanitario de las porquerizas</t>
  </si>
  <si>
    <t xml:space="preserve">A 2015 haber capacitado al 100% de las EPS-IPS en la aplicación de las guías de atención y protocolos de manejo y control de eventos de enfermedades vectoriales y zoonóticas </t>
  </si>
  <si>
    <t xml:space="preserve">A 2015 haber realizado el 50% de los estudios de campo de acuerdo a la normatividad de los eventos de enfermedades vectoriales y zoonóticas </t>
  </si>
  <si>
    <t xml:space="preserve">A 2015 haber formulado la políticas publica de las enfermedades cronicas sus factores de riesgo y determinantes </t>
  </si>
  <si>
    <t>A 2015 haber ejecutado el 100% del Plan de acción a corto plazo de la politica publica sobre enfermedades cronicas</t>
  </si>
  <si>
    <t xml:space="preserve">A 2015 haber logrado quel el 80% de espacios de trabajo  y espacios publicos del departamento se encuentren libres  de Humo de tabaco </t>
  </si>
  <si>
    <t xml:space="preserve"> A 2015 Contar con el 100% de la base de datos de las cohortes de  pacientes con enfermedad cronica renal </t>
  </si>
  <si>
    <t xml:space="preserve">A 2015 haber implementado en 100% el desarrollo y fortalecimiento de un sistema de vigilancia  de cumplimiento de actividades de promocion y prevencion  de  enfermedades crónicas , sus factores de riesgo  y la repercusión de las intervenciones  de salud publica </t>
  </si>
  <si>
    <t xml:space="preserve">A 2015 haber logrado que el 60% de la población tenga conocimientos de los factores de protección de ECNT </t>
  </si>
  <si>
    <t>A 2015 haber diseñado, implementado y evaluado anualmente un plan medios con enfoque etnocultural para las acciones de IEC en seguridad alimentaria y nutricional</t>
  </si>
  <si>
    <t xml:space="preserve">A 2015 haber ejecutado intersectorialmente el 75% del plan de Seguridad alimentaria y nutricional Bread Fruit and Crab actualizado, </t>
  </si>
  <si>
    <t>A 2015 haber implementado el componente de vigilancia de la situacion nutricional para la población menor de 12 años y gestantes</t>
  </si>
  <si>
    <t>A 2015 haber actualizado y capacitado al talento humano de las 4  IPS para mejorar la vigilancia, la prevención  y la atención de deficiencias nutricionales</t>
  </si>
  <si>
    <t xml:space="preserve">A 2015 haber implementado el 80% de las estrategias de prevencion de deficiencias de micronutrientes y complementación Nutricional en los niños de programas  comunitarios del ICBF, Familias en acción y Red unidos </t>
  </si>
  <si>
    <t>A 2015 haber implementado la estrategia de recuperación y preparación de alimentos sanos en un 80% de las  instituciones educativos y espacios comunitarios en coordinación con los programas de Familia en acción, Red unidos</t>
  </si>
  <si>
    <t>A 2015 haber logrado la desparasitación y suplementación con micronutrientes al 80% de los niños de programas de familias en acción, Red unidos y Hogares comunitarios del ICBF</t>
  </si>
  <si>
    <t>A 2015 haber realizado cuatro (4) visitas anuales de  monitoreo, seguimiento y asistencias tecnicas a las EPS/IPS del departamento para el cumplimiento de los lineamientos de seguridad alimentaria y nutricional</t>
  </si>
  <si>
    <t>A 2015 haber elaborado y ejecutado el 100% del plan de acción interinstitucional sobre seguridad alimentaria</t>
  </si>
  <si>
    <t xml:space="preserve">A 2015 haber elaborado cuarenta (40) Mapas de Riesgo de Calidad de Agua </t>
  </si>
  <si>
    <t xml:space="preserve">A 2015 haber realizado anualmente el  90% de las muestras programadas de vigilancia de la calidad del agua de acueducto en SAI y en Providencia según lineamientos nacionales </t>
  </si>
  <si>
    <t xml:space="preserve">A 2015 haber aumentado a 100% la vigilancia PGIRHS de los generadores de Residuos Hospitalarios - RH  en el cuatrienio  </t>
  </si>
  <si>
    <t xml:space="preserve">A 2015 haber aumentado al 100%  las visitas de inspección  a los establecimientos generadores de emisiones atmosféricas y de ruido </t>
  </si>
  <si>
    <t>A 2015 haber aumentado a 90% la cobertura de vigilancia de establecimientos gastronómicos y de distribución de alimentos y bebidas alcohólicas</t>
  </si>
  <si>
    <t xml:space="preserve">A 2015 haber aumentadlo a 100% la cobertura de vigilancia de servicios farmacéuticos </t>
  </si>
  <si>
    <t>A 2015 haber aumentado al 100% la cobertura de vigilancia de centros y consultorios de estética</t>
  </si>
  <si>
    <t>A 2015 haber aumentado a 90% la cobertura de vigilancia de peluquerías, barberías y sala de bellezas</t>
  </si>
  <si>
    <t>A 2015 haber mantenido a 100% la cobertura de vigilancia de tiendas naturistas</t>
  </si>
  <si>
    <t xml:space="preserve">A 2015 haber aumentado a 100% la cobertura de vigilancia de empresas de plaguicidas </t>
  </si>
  <si>
    <t>A 2015 haber aumentado la cobertura al 80% de vigilancia de otros establecimientos de riesgo químico</t>
  </si>
  <si>
    <t>A 2015 haber aumentado al 88% la cobertura de la vigilancia y el control de los eventos de interés en salud publica por el LSPD</t>
  </si>
  <si>
    <t xml:space="preserve">A 2012 haber realizado la ampliación y reordenamiento físico funcional del LSPD </t>
  </si>
  <si>
    <t>A 2015 haber participado en el 100% de las evaluaciones externas del desempeño que realizan los laboratorios de referencia nacional.</t>
  </si>
  <si>
    <t xml:space="preserve">A 2015 haber realizado el 80% de la vigilancia de la calidad del agua potable con  el análisis microbiológico y fisicoquímico de las muestras programadas. </t>
  </si>
  <si>
    <t xml:space="preserve">A 2015 haber realizado el 90% de la vigilancia de la calidad del agua del acueducto mediante  el análisis microbiológico y fisicoquímico de las muestras de acuerdo a lo establecido en la normatividad </t>
  </si>
  <si>
    <t>A 2015 haber realizado el 80% de la vigilancia de la calidad de los alimentos y bebidas de consumo humano mediante  el análisis microbiológico y fisicoquímico de las muestras programadas</t>
  </si>
  <si>
    <t>A 2015 haber aumentado la cobertura en 50% de la vigilancia de fluor en agua y en sal</t>
  </si>
  <si>
    <t>A 2015 haber aumentado en 40% la vigilancia entomológica (vectores)</t>
  </si>
  <si>
    <t xml:space="preserve"> A 2015 haber mantenido en 100% la capacidad de los estudios de casos notificados oportunamente y brotes en el Departamento.</t>
  </si>
  <si>
    <t>A 2015 haber realizado la referencia y contrareferencia del 100% de los exámenes de interés en salud pública que supera la capacidad de diagnóstico de la Red Departamental de laboratorios y  del LSPD</t>
  </si>
  <si>
    <t>A 2015 haber realizado el  censo de capacidad diagnostica al 100% de los laboratorios del Departamento</t>
  </si>
  <si>
    <t>A 2015 haber realizado evaluaciones externas del desempeño al 100% a la de Red Departamental de Laboratorios clinicos y laboratorios de citologías cervico- uterinas</t>
  </si>
  <si>
    <t>A 2015 haber realizado capacitaciones, visitas de asistencia técnica y asesorías al 100% de  la Red departamental de laboratorios, a los servicios transfusionales y laboratorios de citologías cervico- uterinas</t>
  </si>
  <si>
    <t xml:space="preserve">A 2015 haber mantenido el 100% de los laboratorios de la Red Departamental realizando notificaciones mensuales </t>
  </si>
  <si>
    <t>A 2015 haber realizado las convocatorias, concertaciones para la formulacion, elaboracion y rendiciones de cuentas de los planes (PTS/PDS)</t>
  </si>
  <si>
    <t>A 2015 haber construido e implemetado en un 100%el modelo  intercultural  de salud para la comunidad raizal</t>
  </si>
  <si>
    <t>A 2015 haber realizado el Seguimiento y socialización de la ejecución del plan en  un (1) espacio de participación social</t>
  </si>
  <si>
    <t>A 2015 haber realizado el control, seguimiento y vigilancia al 100% de las IPS/EPS en cumplimiento de las acciones de promoción y prevención de riesgo en población vulnerable victimas del desplazamiento forzado en el Departamento.</t>
  </si>
  <si>
    <t>A 2015 haber logrado que las dos (2) IPS/EPS que atienden a la poblacion desplazada cumpla con las normas tecnicas de atención a la poblacion victima del desplazamiento forzado en el Departamento.</t>
  </si>
  <si>
    <t>A 2015 haber realizado el control, seguimiento y vigilancia al 100% de las IPS/EPS en cumplimiento de las acciones de promoción y prevención de riesgo en población discapacitada.</t>
  </si>
  <si>
    <t>A 2015 haber logrado que el 90% las IPS/EPS que atienden a la poblacion discapacitada cumpla con las normas tecnicas de atención a la poblacion victima del desplazamiento forzado en el Departamento.</t>
  </si>
  <si>
    <t>A 2015 haber entregado 60 ayudas tecnicas para promover  la rehabilitación y atención integral de la población con discapacidad</t>
  </si>
  <si>
    <t>A 2015 haber realizado el control, seguimiento y vigilancia al 100% de las IPS/EPS en cumplimiento de las acciones de promoción y prevención de riesgo en población Adulto Mayor</t>
  </si>
  <si>
    <t>A 2015 haber logrado que el 90% las IPS/EPS que atienden a la poblacion adulto mayor cumpla con las normas tecnicas de atención</t>
  </si>
  <si>
    <t>A 2015 haber realizar 4 acciones continudas anualmente de promoción y prevención de enfermedades cronicas para promover la calidad de vida de los adultos mayores</t>
  </si>
  <si>
    <t xml:space="preserve">A 2013 haber contado con el perfil epidemiologico  de morbilidad mortalidad y accidentalidad ocupacional en el departamento de san andres </t>
  </si>
  <si>
    <t xml:space="preserve"> A 2013 haber levantado el 100% del censo de  empresas y contratistas  que vinculan a los empleados a una empresa de riesgos profesionales.</t>
  </si>
  <si>
    <t>A 2015 haber capacitado al  50% del sector formal e informal  en derechos y deberes del sistema general de riesgos profesionales en articulación con las ARP y el eje de promoción social</t>
  </si>
  <si>
    <t>Porcentaje de líderes comunitarios capacitado y/o actualizados en el SGSSS</t>
  </si>
  <si>
    <t>Porcentaje de bases de datos del SGSSS y Listado de población elegible actualizado</t>
  </si>
  <si>
    <t>Acto administrativo elaborado y legalizado</t>
  </si>
  <si>
    <t>Porcentaje de vigilancia, seguimiento y control del aseguramiento de los afiliados de régimen Subsidiado</t>
  </si>
  <si>
    <t>Porcentaje de la base de datos depurado y actualizado</t>
  </si>
  <si>
    <t>Sistema de información actualizado y mantenido</t>
  </si>
  <si>
    <t>Porcentaje de talento humano capacitado</t>
  </si>
  <si>
    <t>Número de pagos realizados anualmente</t>
  </si>
  <si>
    <t>Número de usuarios atendidos/Número de usuarios que demandan servicios de salud</t>
  </si>
  <si>
    <t>Porcentaje de estándares vigilados</t>
  </si>
  <si>
    <t>Sistema de auditoría conformado</t>
  </si>
  <si>
    <t>Número de informes de auditoría preventiva, concurrente y de cuentas medicas auditadas</t>
  </si>
  <si>
    <t>Porcentaje de visitas de verificación de estándares de habilitación realizadas</t>
  </si>
  <si>
    <t>Porcentaje de vigilancia realizada</t>
  </si>
  <si>
    <t>Número de sistema de información integral con garantía de actualizaciones según las disposiciones legales vigentes.</t>
  </si>
  <si>
    <t>Porcentaje de cumplimiento en la notificación departamental</t>
  </si>
  <si>
    <t>Porcentaje de cumplimiento en control sanitario de embarcaciones y aviones</t>
  </si>
  <si>
    <t>Observatorio implementado</t>
  </si>
  <si>
    <t>Número de IPS hospitalarias con RUAFF implementado</t>
  </si>
  <si>
    <t>Módulos de sistema de información implementados</t>
  </si>
  <si>
    <t>Porcentaje de estadísticas vitales cumpliendo los estándares de calidad, cobertura y oportunidad</t>
  </si>
  <si>
    <t>Número de planes diseñados e implementados</t>
  </si>
  <si>
    <t>Porcentaje de niños y niñas de los programas comunitarios atendidos</t>
  </si>
  <si>
    <t>Centro de acopio adecuado y cumpliendo con estándares de calidad</t>
  </si>
  <si>
    <t>Porcentaje de equipos en funcionamiento</t>
  </si>
  <si>
    <t>Porcentaje de insumos críticos adquiridos</t>
  </si>
  <si>
    <t>Porcentaje de jornadas de vacunación coordinadas y desarrolladas en el Departamento</t>
  </si>
  <si>
    <t>Número Visitas realizadas</t>
  </si>
  <si>
    <t>Número de asistencias técnicas realizadas al municipio de Providencia</t>
  </si>
  <si>
    <t>Porcentaje de eventos estudiados</t>
  </si>
  <si>
    <t>Número de acciones articulados en coordinación con comités</t>
  </si>
  <si>
    <t>Número de IPS con proceso de certificación implementado</t>
  </si>
  <si>
    <t>Política pública adoptada e implementada</t>
  </si>
  <si>
    <t>Número de capacitaciones realizadas</t>
  </si>
  <si>
    <t>Número de visitas realizadas</t>
  </si>
  <si>
    <t>Porcentaje de IPS y EPS con seguimiento y evaluación permanentes</t>
  </si>
  <si>
    <t>Porcentaje de gestantes que asisten a control prenatal</t>
  </si>
  <si>
    <t>Cobertura de atención institucional del parto</t>
  </si>
  <si>
    <t>Porcentaje de seguimiento a IPS</t>
  </si>
  <si>
    <t>Número de redes fortalecidas</t>
  </si>
  <si>
    <t>Número de servicio amigable en salud para adolescentes y jóvenes</t>
  </si>
  <si>
    <t>Número de instituciones educativas implementando el programa.</t>
  </si>
  <si>
    <t>Porcentaje de seguimiento a IPS y EPS</t>
  </si>
  <si>
    <t>Numero de niñas, pre adolescentes y adolescentes beneficiadas</t>
  </si>
  <si>
    <t>Porcentaje de avance del plan</t>
  </si>
  <si>
    <t>Porcentaje de IPS socializados</t>
  </si>
  <si>
    <t>Porcentaje de familias con logros en salud sexual y reproductiva</t>
  </si>
  <si>
    <t>Porcentaje de madres lideres capacitadas</t>
  </si>
  <si>
    <t>Número de campañas de sensibilización realizadas</t>
  </si>
  <si>
    <t>Número de material preventivo diseñados</t>
  </si>
  <si>
    <t>Numero de acciones de promoción, prevención y movilización social realizadas (incluye prevención de embarazo en adolescentes)</t>
  </si>
  <si>
    <t>Promedio de embarazadas asistiendo al servicio de salud bucal en el Departamento</t>
  </si>
  <si>
    <t>Promedio de menores de 5 años asistiendo al servicio de salud bucal en el Departamento</t>
  </si>
  <si>
    <t>Porcentaje de cumplimiento de indicadores de normas en EPS/IPS.</t>
  </si>
  <si>
    <t>Número de casos positivos de fluorosis reportados</t>
  </si>
  <si>
    <t>Política de salud mental adaptada y adoptada</t>
  </si>
  <si>
    <t>Plan de Departamental de Salud mental implementado</t>
  </si>
  <si>
    <t>Modelo de atención primaria en salud implementado en las 4 IPS públicas</t>
  </si>
  <si>
    <t>Número de actividades de capacitación realizadas</t>
  </si>
  <si>
    <t>Porcentaje de ejecución del proyecto</t>
  </si>
  <si>
    <t>Número de redes sociales conformadas, capacitadas y evaluadas</t>
  </si>
  <si>
    <t>Porcentaje de estrategia ejecutada</t>
  </si>
  <si>
    <t>Número de casos TB y Lepra reportados / total de casos TB lepra esperados</t>
  </si>
  <si>
    <t>Número de casos TB pulmonar baciloscopia + ( curados + tratamiento terminado) reportados / total de casos esperados</t>
  </si>
  <si>
    <t>Número de UPGD asistidas / No de UPGD programadas</t>
  </si>
  <si>
    <t>Porcentaje de DX tb por cultivo</t>
  </si>
  <si>
    <t>Número de alianzas implementadas</t>
  </si>
  <si>
    <t>Correlación del 100% de los casos de confección TB-VIH - SIVIGILA</t>
  </si>
  <si>
    <t>Porcentaje de captación de sintomático respiratorio</t>
  </si>
  <si>
    <t>Porcentaje de avance del plan de acción interinstitucional</t>
  </si>
  <si>
    <t>Número de plan de medios diseñado, implementado y evaluado</t>
  </si>
  <si>
    <t>Número de barrios con estrategia COMBI</t>
  </si>
  <si>
    <t>Porcentaje de Cobertura de vacunación antirrábica de caninos y felinos</t>
  </si>
  <si>
    <t>Número de esterilización canina y felina</t>
  </si>
  <si>
    <t>Número de jornadas realizadas</t>
  </si>
  <si>
    <t>Número de brigadas de control químico de roedores</t>
  </si>
  <si>
    <t>Numero de casa positivas para Aedes/ Numero de casas visitadas</t>
  </si>
  <si>
    <t>Número de ciclos realizados</t>
  </si>
  <si>
    <t>Número de criaderos inspeccionados/ No. De criaderos identificados</t>
  </si>
  <si>
    <t>Porcentaje del diagnóstico sanitario de porquerizas actualizado</t>
  </si>
  <si>
    <t>Porcentaje de EPS/IPS capacitadas</t>
  </si>
  <si>
    <t>Porcentaje de eventos enfermedades vectoriales y zoonóticas con estudios de campo</t>
  </si>
  <si>
    <t>Política formulada</t>
  </si>
  <si>
    <t>Porcentaje de ejecución</t>
  </si>
  <si>
    <t>Porcentaje de establecimientos e instituciones públicas con espacios libres de Humo</t>
  </si>
  <si>
    <t>Porcentaje de Base de Datos actualizada</t>
  </si>
  <si>
    <t>Cumplimiento de coberturas de Promoción y prevención por parte de EPS en población del Departamento contributiva subsidiada y vinculada</t>
  </si>
  <si>
    <t>Porcentaje de población con conocimiento de la estrategia</t>
  </si>
  <si>
    <t>Porcentaje de avances del plan de Seguridad alimentaria y nutricional Bread Fruit and Crab</t>
  </si>
  <si>
    <t>Número de Sistema de vigilancia Nutricional implementado</t>
  </si>
  <si>
    <t>Número de IPS con talento humano capacitado y actualizado</t>
  </si>
  <si>
    <t>Porcentaje de estrategias implementadas</t>
  </si>
  <si>
    <t>Porcentaje de Instituciones educativas y de familias beneficiarias de la estrategia</t>
  </si>
  <si>
    <t>Porcentaje de niños y niñas beneficiados</t>
  </si>
  <si>
    <t>Número de visitadas realizadas a IPS y EPS</t>
  </si>
  <si>
    <t>Número de mapas de Riesgo de Calidad del Agua elaborados</t>
  </si>
  <si>
    <t>Porcentaje de las muestras de vigilancia agua. (Nº muestras analizadas/Nº muestras programadas)</t>
  </si>
  <si>
    <t>Porcentaje generadores de RH con PGIRH vigilado (Nº generadores RH vigilado PGRHS/Nº total de generadores de RH)</t>
  </si>
  <si>
    <t>Porcentaje de establecimientos generadores de emisiones atmosféricas y ruido vigilados (Nº establecimientos vigilados/Nº total establecimientos generadores de emisiones atmosféricas y ruido)</t>
  </si>
  <si>
    <t>Porcentaje de establecimientos vigilados (Número de establecimientos programados según censo / Número de establecidos vigilados)</t>
  </si>
  <si>
    <t>Porcentaje de establecimientos vigilados(Número de establecimientos programados según censo / Número de establecidos vigilados)</t>
  </si>
  <si>
    <t>Porcentaje de cobertura de la vigilancia de los eventos de interés en salud pública por el LSPD</t>
  </si>
  <si>
    <t>Infraestructura del LSPD ampliada y funcionando con cada una de las áreas requeridas para la vigilancia y el control</t>
  </si>
  <si>
    <t>Porcentaje de evaluaciones externas del desempeño realizado por los laboratorios de referencia nacional.</t>
  </si>
  <si>
    <t>Número de muestras de agua analizadas/ Número de muestras programadas</t>
  </si>
  <si>
    <t>Número de muestras de agua del acueducto analizadas/ Número de muestras programadas</t>
  </si>
  <si>
    <t>Número de muestras de alimentos y bebidas analizadas/ número de muestras programadas</t>
  </si>
  <si>
    <t>Número de muestras de agua y sal con determinación de flúor/ Número de muestras programadas para la vigilancia de fluoración</t>
  </si>
  <si>
    <t>Porcentaje de acciones de vigilancia entomológica realizada</t>
  </si>
  <si>
    <t>Porcentaje de capacidad de estudios de casos notificados</t>
  </si>
  <si>
    <t>Porcentaje de referencias y contrareferencias realizadas</t>
  </si>
  <si>
    <t>Porcentaje de laboratorios censados</t>
  </si>
  <si>
    <t>Porcentaje de evaluaciones externas realizadas por el LSPD</t>
  </si>
  <si>
    <t>Porcentaje de capacitaciones, visitas de asistencia técnicas y asesorías realizadas por el LSPD</t>
  </si>
  <si>
    <t>Porcentaje de laboratorios de la red Departamental notificados</t>
  </si>
  <si>
    <t>Número de reuniones de concertación para la formulación de los planes</t>
  </si>
  <si>
    <t>Número de asistencia técnica realizada al municipio</t>
  </si>
  <si>
    <t>Porcentaje de Modelo construido e implementado en el Departamento</t>
  </si>
  <si>
    <t>Reuniones de control social y rendición de cuentas de los resultados del PST</t>
  </si>
  <si>
    <t>Porcentaje de IPS/EPS con control seguimiento y vigilancia</t>
  </si>
  <si>
    <t>Número de IPS/EPS cumplan con las normas técnicas</t>
  </si>
  <si>
    <t>Porcentaje de IPS/EPS cumpliendo la norma técnica y prestando servicio de salud diferencial para la población con discapacidad.</t>
  </si>
  <si>
    <t>Número de ayudas técnicas entregadas</t>
  </si>
  <si>
    <t>Porcentaje de IPS/EPS cumpliendo la norma técnica</t>
  </si>
  <si>
    <t>Numero de acciones realizadas</t>
  </si>
  <si>
    <t>Perfil epidemiológico elaborado</t>
  </si>
  <si>
    <t>Porcentaje de censo realizado</t>
  </si>
  <si>
    <t>Porcentaje de sector formal e informal capacitado</t>
  </si>
  <si>
    <t>MAS Y MEJOR INFRAESTRUCTURA PARA EL DESARROLLO</t>
  </si>
  <si>
    <t>Infraestructura Hospitalaria</t>
  </si>
  <si>
    <t>A 2015 haber gestionado el mantenimiento y/o rehabilitación del Hospital Departamental Amor de Patria</t>
  </si>
  <si>
    <t>Número de gestiones realizadas para el mantenimiento y/o rehabilitdo el hospital Departamental</t>
  </si>
  <si>
    <t>A</t>
  </si>
  <si>
    <t>A 2015 haber gestionado el mantenimiento y/o rehabilitación del Hospital de Providencia</t>
  </si>
  <si>
    <t>Número de gestiones realizadas para el mantenimiento y/o rehabilitdo el hospital de Providencia</t>
  </si>
  <si>
    <t>A 2015 haber gestionado el mantenimiento y/o rehabilitación de dos puesto de salud</t>
  </si>
  <si>
    <t>Número de gestiones realizadas para el mantenimiento y/o rehabilitdo dos puestos de salud</t>
  </si>
  <si>
    <t>viene de infraestructura</t>
  </si>
  <si>
    <t>PROTEGER LA SALUD, LA VIDA Y LA CULTURA, TIENEN SU CIENCIA</t>
  </si>
  <si>
    <t xml:space="preserve"> Salud en el Archipielago del Saber</t>
  </si>
  <si>
    <r>
      <t xml:space="preserve">A 2015 haber  realizado estudio epidemiológico del Departamento  sobre la población con carácter diferencial en la Etnia Raizal </t>
    </r>
    <r>
      <rPr>
        <sz val="8"/>
        <color indexed="8"/>
        <rFont val="Arial"/>
        <family val="2"/>
      </rPr>
      <t>y diseñado un proyecto de medicina preventiva: Médico de familia.</t>
    </r>
  </si>
  <si>
    <t>Número de estudios realizados</t>
  </si>
  <si>
    <t xml:space="preserve">A 2015 haber  creado todas las condiciones para el establecimiento de un Centro de patología de enfermedades infecciosas y tropicales con énfasis en la Etnia Raizal, unido al proyecto del Atlántico y al científico Sócrates Herrera  y adelantar estudios sobre   la materia </t>
  </si>
  <si>
    <t> A 2015 haber adquirido conocimiento en aspectos ecológicos, toxicológicos, diagnosis y tratamiento médico en Ciguatera que permitan establecer lineamientos para su vigilancia</t>
  </si>
  <si>
    <t>VIENE DE PLANEACION</t>
  </si>
  <si>
    <t>100%</t>
  </si>
  <si>
    <t>92%</t>
  </si>
  <si>
    <t>100</t>
  </si>
  <si>
    <t>2028</t>
  </si>
  <si>
    <t>1</t>
  </si>
  <si>
    <t>70</t>
  </si>
  <si>
    <t>80</t>
  </si>
  <si>
    <t>85%</t>
  </si>
  <si>
    <t>75%</t>
  </si>
  <si>
    <t>4</t>
  </si>
  <si>
    <t>TABLERO DE CONTROL CULTURA EN EL CUATRIENIO</t>
  </si>
  <si>
    <t xml:space="preserve">Ejecutado </t>
  </si>
  <si>
    <t>Sin ejecutar</t>
  </si>
  <si>
    <t>TABLERO DE CONTROL CULTURA 2012</t>
  </si>
  <si>
    <t>TABLERO DE CONTROL CULTURA 2013</t>
  </si>
  <si>
    <t>SECRETARIA DE PLANEACION -FECHA DE CORTE DICIEMBRE 31 DEL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</si>
</sst>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rgb="FFFFFFFF"/>
      <name val="Arial Narrow"/>
      <family val="2"/>
    </font>
    <font>
      <sz val="36"/>
      <color theme="1"/>
      <name val="Arial Narrow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6"/>
      <color theme="1"/>
      <name val="Arial Narrow"/>
      <family val="2"/>
    </font>
    <font>
      <sz val="8"/>
      <color rgb="FF000000"/>
      <name val="Arial"/>
      <family val="2"/>
    </font>
    <font>
      <sz val="10"/>
      <color rgb="FF000000"/>
      <name val="Arial Narrow"/>
      <family val="2"/>
    </font>
    <font>
      <sz val="8"/>
      <color rgb="FF333333"/>
      <name val="Arial"/>
      <family val="2"/>
    </font>
    <font>
      <b/>
      <sz val="11"/>
      <color rgb="FFFA7D00"/>
      <name val="Calibri"/>
      <family val="2"/>
      <scheme val="minor"/>
    </font>
    <font>
      <sz val="8"/>
      <color rgb="FFFF0000"/>
      <name val="Arial"/>
      <family val="2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A9EAF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18" fillId="7" borderId="12" applyNumberFormat="0" applyAlignment="0" applyProtection="0"/>
    <xf numFmtId="0" fontId="5" fillId="8" borderId="0" applyNumberFormat="0" applyBorder="0" applyAlignment="0" applyProtection="0"/>
  </cellStyleXfs>
  <cellXfs count="107">
    <xf numFmtId="0" fontId="0" fillId="0" borderId="0" xfId="0"/>
    <xf numFmtId="0" fontId="6" fillId="0" borderId="0" xfId="0" applyFont="1"/>
    <xf numFmtId="0" fontId="0" fillId="2" borderId="0" xfId="0" applyFill="1"/>
    <xf numFmtId="0" fontId="7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/>
    <xf numFmtId="0" fontId="1" fillId="3" borderId="2" xfId="0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6" fillId="0" borderId="0" xfId="0" applyFont="1" applyFill="1"/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justify" wrapText="1"/>
    </xf>
    <xf numFmtId="0" fontId="1" fillId="0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 applyProtection="1">
      <alignment horizontal="center" vertical="center"/>
      <protection hidden="1"/>
    </xf>
    <xf numFmtId="1" fontId="14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 applyProtection="1">
      <alignment vertical="center"/>
      <protection hidden="1"/>
    </xf>
    <xf numFmtId="1" fontId="13" fillId="0" borderId="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justify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7" fillId="2" borderId="1" xfId="0" applyFont="1" applyFill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center" wrapText="1"/>
    </xf>
    <xf numFmtId="0" fontId="15" fillId="2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" fontId="19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0" fillId="7" borderId="15" xfId="2" applyFont="1" applyBorder="1" applyAlignment="1">
      <alignment vertical="justify" wrapText="1"/>
    </xf>
    <xf numFmtId="0" fontId="21" fillId="0" borderId="0" xfId="0" applyFont="1"/>
    <xf numFmtId="0" fontId="22" fillId="0" borderId="0" xfId="0" applyFont="1"/>
    <xf numFmtId="0" fontId="23" fillId="8" borderId="16" xfId="3" applyFont="1" applyBorder="1"/>
    <xf numFmtId="167" fontId="23" fillId="8" borderId="1" xfId="3" applyNumberFormat="1" applyFont="1" applyBorder="1" applyAlignment="1">
      <alignment vertical="center"/>
    </xf>
    <xf numFmtId="0" fontId="23" fillId="0" borderId="0" xfId="0" applyFont="1"/>
    <xf numFmtId="0" fontId="23" fillId="8" borderId="18" xfId="3" applyFont="1" applyBorder="1"/>
    <xf numFmtId="167" fontId="23" fillId="8" borderId="19" xfId="3" applyNumberFormat="1" applyFont="1" applyBorder="1"/>
    <xf numFmtId="0" fontId="24" fillId="7" borderId="15" xfId="2" applyFont="1" applyBorder="1" applyAlignment="1">
      <alignment vertical="justify" wrapText="1"/>
    </xf>
    <xf numFmtId="3" fontId="25" fillId="0" borderId="1" xfId="1" applyNumberFormat="1" applyFont="1" applyFill="1" applyBorder="1" applyAlignment="1">
      <alignment horizontal="center" vertical="center"/>
    </xf>
    <xf numFmtId="0" fontId="0" fillId="9" borderId="0" xfId="0" applyFill="1"/>
    <xf numFmtId="0" fontId="4" fillId="0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justify" wrapText="1"/>
    </xf>
    <xf numFmtId="0" fontId="1" fillId="5" borderId="3" xfId="0" applyFont="1" applyFill="1" applyBorder="1" applyAlignment="1">
      <alignment horizontal="center" vertical="justify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67" fontId="23" fillId="8" borderId="17" xfId="3" applyNumberFormat="1" applyFont="1" applyBorder="1" applyAlignment="1">
      <alignment horizontal="center" vertical="center"/>
    </xf>
    <xf numFmtId="167" fontId="23" fillId="8" borderId="20" xfId="3" applyNumberFormat="1" applyFont="1" applyBorder="1" applyAlignment="1">
      <alignment horizontal="center" vertical="center"/>
    </xf>
    <xf numFmtId="0" fontId="20" fillId="7" borderId="13" xfId="2" applyFont="1" applyBorder="1" applyAlignment="1">
      <alignment horizontal="center" vertical="justify" wrapText="1"/>
    </xf>
    <xf numFmtId="0" fontId="20" fillId="7" borderId="14" xfId="2" applyFont="1" applyBorder="1" applyAlignment="1">
      <alignment horizontal="center" vertical="justify" wrapText="1"/>
    </xf>
    <xf numFmtId="0" fontId="24" fillId="7" borderId="13" xfId="2" applyFont="1" applyBorder="1" applyAlignment="1">
      <alignment horizontal="center" vertical="justify" wrapText="1"/>
    </xf>
    <xf numFmtId="0" fontId="24" fillId="7" borderId="14" xfId="2" applyFont="1" applyBorder="1" applyAlignment="1">
      <alignment horizontal="center" vertical="justify" wrapText="1"/>
    </xf>
  </cellXfs>
  <cellStyles count="4">
    <cellStyle name="40% - Énfasis2" xfId="3" builtinId="35"/>
    <cellStyle name="Cálculo" xfId="2" builtinId="22"/>
    <cellStyle name="Normal" xfId="0" builtinId="0"/>
    <cellStyle name="Porcentaje" xfId="1" builtinId="5"/>
  </cellStyles>
  <dxfs count="697"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2013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SALUD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Hoja1!$A$10:$A$12</c:f>
              <c:strCache>
                <c:ptCount val="3"/>
                <c:pt idx="0">
                  <c:v>TABLERO DE CONTROL CULTURA 2013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Hoja1!$B$10:$B$12</c:f>
              <c:numCache>
                <c:formatCode>_(* #,##0_);_(* \(#,##0\);_(* "-"??_);_(@_)</c:formatCode>
                <c:ptCount val="3"/>
                <c:pt idx="1">
                  <c:v>110.09326985275264</c:v>
                </c:pt>
                <c:pt idx="2">
                  <c:v>39.906730147247359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Avance físico de la Meta </a:t>
            </a:r>
            <a:r>
              <a:rPr lang="es-CO" sz="1800" b="1" i="0" baseline="0">
                <a:effectLst/>
              </a:rPr>
              <a:t>2012</a:t>
            </a:r>
            <a:endParaRPr lang="es-CO" sz="16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sz="1600"/>
              <a:t>SALUD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Hoja1!$A$6:$A$8</c:f>
              <c:strCache>
                <c:ptCount val="3"/>
                <c:pt idx="0">
                  <c:v>TABLERO DE CONTROL CULTURA 2012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Hoja1!$B$6:$B$8</c:f>
              <c:numCache>
                <c:formatCode>_(* #,##0_);_(* \(#,##0\);_(* "-"??_);_(@_)</c:formatCode>
                <c:ptCount val="3"/>
                <c:pt idx="1">
                  <c:v>96.90955475810739</c:v>
                </c:pt>
                <c:pt idx="2">
                  <c:v>37.09044524189261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 sz="1600"/>
              <a:t>Avance físico de la Meta del cuatrienio SALUD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1"/>
            <c:bubble3D val="0"/>
            <c:spPr>
              <a:solidFill>
                <a:schemeClr val="accent3"/>
              </a:solidFill>
            </c:spPr>
          </c:dPt>
          <c:dPt>
            <c:idx val="2"/>
            <c:bubble3D val="0"/>
            <c:spPr>
              <a:solidFill>
                <a:schemeClr val="accent2"/>
              </a:solidFill>
            </c:spPr>
          </c:dPt>
          <c:dLbls>
            <c:numFmt formatCode="0.00%" sourceLinked="0"/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Hoja1!$A$2:$A$4</c:f>
              <c:strCache>
                <c:ptCount val="3"/>
                <c:pt idx="0">
                  <c:v>TABLERO DE CONTROL CULTURA EN EL CUATRIENIO</c:v>
                </c:pt>
                <c:pt idx="1">
                  <c:v>Ejecutado </c:v>
                </c:pt>
                <c:pt idx="2">
                  <c:v>Sin ejecutar</c:v>
                </c:pt>
              </c:strCache>
            </c:strRef>
          </c:cat>
          <c:val>
            <c:numRef>
              <c:f>Hoja1!$B$2:$B$4</c:f>
              <c:numCache>
                <c:formatCode>_(* #,##0_);_(* \(#,##0\);_(* "-"??_);_(@_)</c:formatCode>
                <c:ptCount val="3"/>
                <c:pt idx="1">
                  <c:v>81.139736907698918</c:v>
                </c:pt>
                <c:pt idx="2">
                  <c:v>70.860263092301082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514350</xdr:colOff>
      <xdr:row>0</xdr:row>
      <xdr:rowOff>1009650</xdr:rowOff>
    </xdr:to>
    <xdr:pic>
      <xdr:nvPicPr>
        <xdr:cNvPr id="1211" name="3 Imagen" descr="F:\CapturaGob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513397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514350</xdr:colOff>
      <xdr:row>0</xdr:row>
      <xdr:rowOff>0</xdr:rowOff>
    </xdr:from>
    <xdr:to>
      <xdr:col>24</xdr:col>
      <xdr:colOff>1447800</xdr:colOff>
      <xdr:row>0</xdr:row>
      <xdr:rowOff>1009650</xdr:rowOff>
    </xdr:to>
    <xdr:pic>
      <xdr:nvPicPr>
        <xdr:cNvPr id="121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33975" y="0"/>
          <a:ext cx="43815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16</xdr:row>
      <xdr:rowOff>180975</xdr:rowOff>
    </xdr:from>
    <xdr:to>
      <xdr:col>14</xdr:col>
      <xdr:colOff>9525</xdr:colOff>
      <xdr:row>31</xdr:row>
      <xdr:rowOff>66675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7</xdr:col>
      <xdr:colOff>0</xdr:colOff>
      <xdr:row>31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400050</xdr:colOff>
      <xdr:row>0</xdr:row>
      <xdr:rowOff>180975</xdr:rowOff>
    </xdr:from>
    <xdr:to>
      <xdr:col>10</xdr:col>
      <xdr:colOff>400050</xdr:colOff>
      <xdr:row>15</xdr:row>
      <xdr:rowOff>66675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7"/>
  <sheetViews>
    <sheetView tabSelected="1" zoomScale="80" zoomScaleNormal="80" workbookViewId="0">
      <pane ySplit="1" topLeftCell="A2" activePane="bottomLeft" state="frozen"/>
      <selection pane="bottomLeft" activeCell="A4" sqref="A4:A5"/>
    </sheetView>
  </sheetViews>
  <sheetFormatPr baseColWidth="10" defaultColWidth="0" defaultRowHeight="16.5" zeroHeight="1" x14ac:dyDescent="0.3"/>
  <cols>
    <col min="1" max="1" width="16.28515625" style="1" customWidth="1"/>
    <col min="2" max="2" width="17.28515625" style="1" customWidth="1"/>
    <col min="3" max="3" width="20.7109375" style="1" customWidth="1"/>
    <col min="4" max="4" width="15" style="1" customWidth="1"/>
    <col min="5" max="5" width="11.28515625" style="1" hidden="1" customWidth="1"/>
    <col min="6" max="6" width="9.28515625" style="1" customWidth="1"/>
    <col min="7" max="7" width="6.28515625" style="1" customWidth="1"/>
    <col min="8" max="8" width="5.28515625" style="1" customWidth="1"/>
    <col min="9" max="9" width="5.28515625" style="1" hidden="1" customWidth="1"/>
    <col min="10" max="10" width="5.85546875" style="1" customWidth="1"/>
    <col min="11" max="11" width="6.85546875" style="1" hidden="1" customWidth="1"/>
    <col min="12" max="12" width="5.140625" style="1" customWidth="1"/>
    <col min="13" max="13" width="6.28515625" style="1" customWidth="1"/>
    <col min="14" max="14" width="6.28515625" style="1" hidden="1" customWidth="1"/>
    <col min="15" max="15" width="6" style="1" customWidth="1"/>
    <col min="16" max="16" width="7" style="1" hidden="1" customWidth="1"/>
    <col min="17" max="20" width="5.140625" style="1" customWidth="1"/>
    <col min="21" max="21" width="6" style="1" customWidth="1"/>
    <col min="22" max="24" width="5.140625" style="1" customWidth="1"/>
    <col min="25" max="25" width="22" style="1" customWidth="1"/>
    <col min="26" max="26" width="4.85546875" style="1" hidden="1" customWidth="1"/>
    <col min="27" max="16384" width="11.42578125" style="1" hidden="1"/>
  </cols>
  <sheetData>
    <row r="1" spans="1:26" ht="80.25" customHeight="1" x14ac:dyDescent="0.3">
      <c r="A1" s="88" t="s">
        <v>3</v>
      </c>
      <c r="B1" s="89"/>
      <c r="C1" s="90"/>
      <c r="D1" s="2"/>
      <c r="E1" s="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</row>
    <row r="2" spans="1:26" ht="17.25" customHeight="1" x14ac:dyDescent="0.3">
      <c r="A2" s="91" t="s">
        <v>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6" ht="16.5" customHeight="1" x14ac:dyDescent="0.3">
      <c r="A3" s="81" t="s">
        <v>352</v>
      </c>
      <c r="B3" s="81"/>
      <c r="C3" s="81"/>
      <c r="D3" s="81"/>
      <c r="E3" s="81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1:26" ht="16.5" customHeight="1" x14ac:dyDescent="0.3">
      <c r="A4" s="81" t="s">
        <v>9</v>
      </c>
      <c r="B4" s="81" t="s">
        <v>10</v>
      </c>
      <c r="C4" s="94" t="s">
        <v>0</v>
      </c>
      <c r="D4" s="94" t="s">
        <v>4</v>
      </c>
      <c r="E4" s="24"/>
      <c r="F4" s="96" t="s">
        <v>5</v>
      </c>
      <c r="G4" s="98" t="s">
        <v>1</v>
      </c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100"/>
      <c r="Y4" s="94" t="s">
        <v>2</v>
      </c>
    </row>
    <row r="5" spans="1:26" x14ac:dyDescent="0.3">
      <c r="A5" s="81"/>
      <c r="B5" s="81"/>
      <c r="C5" s="95"/>
      <c r="D5" s="95"/>
      <c r="E5" s="25"/>
      <c r="F5" s="97"/>
      <c r="G5" s="78">
        <v>2012</v>
      </c>
      <c r="H5" s="79"/>
      <c r="I5" s="79"/>
      <c r="J5" s="79"/>
      <c r="K5" s="80"/>
      <c r="L5" s="78">
        <v>2013</v>
      </c>
      <c r="M5" s="79"/>
      <c r="N5" s="79"/>
      <c r="O5" s="79"/>
      <c r="P5" s="80"/>
      <c r="Q5" s="78">
        <v>2014</v>
      </c>
      <c r="R5" s="79"/>
      <c r="S5" s="79"/>
      <c r="T5" s="80"/>
      <c r="U5" s="81">
        <v>2015</v>
      </c>
      <c r="V5" s="81"/>
      <c r="W5" s="81"/>
      <c r="X5" s="81"/>
      <c r="Y5" s="95"/>
    </row>
    <row r="6" spans="1:26" x14ac:dyDescent="0.3">
      <c r="A6" s="26"/>
      <c r="B6" s="27"/>
      <c r="C6" s="28"/>
      <c r="D6" s="28"/>
      <c r="E6" s="28"/>
      <c r="F6" s="29"/>
      <c r="G6" s="30" t="s">
        <v>6</v>
      </c>
      <c r="H6" s="6" t="s">
        <v>7</v>
      </c>
      <c r="I6" s="6"/>
      <c r="J6" s="6"/>
      <c r="K6" s="6"/>
      <c r="L6" s="30" t="s">
        <v>6</v>
      </c>
      <c r="M6" s="6" t="s">
        <v>7</v>
      </c>
      <c r="N6" s="6"/>
      <c r="O6" s="6"/>
      <c r="P6" s="6"/>
      <c r="Q6" s="30" t="s">
        <v>6</v>
      </c>
      <c r="R6" s="6" t="s">
        <v>7</v>
      </c>
      <c r="S6" s="6"/>
      <c r="T6" s="6"/>
      <c r="U6" s="30" t="s">
        <v>6</v>
      </c>
      <c r="V6" s="6" t="s">
        <v>7</v>
      </c>
      <c r="W6" s="31"/>
      <c r="X6" s="31"/>
      <c r="Y6" s="28"/>
    </row>
    <row r="7" spans="1:26" s="5" customFormat="1" ht="69" customHeight="1" x14ac:dyDescent="0.3">
      <c r="A7" s="87" t="s">
        <v>13</v>
      </c>
      <c r="B7" s="16" t="s">
        <v>18</v>
      </c>
      <c r="C7" s="17" t="s">
        <v>48</v>
      </c>
      <c r="D7" s="18" t="s">
        <v>192</v>
      </c>
      <c r="E7" s="4" t="s">
        <v>11</v>
      </c>
      <c r="F7" s="7">
        <v>1</v>
      </c>
      <c r="G7" s="11">
        <v>1</v>
      </c>
      <c r="H7" s="11">
        <v>0</v>
      </c>
      <c r="I7" s="75">
        <f>IF(J7="NA",0,1)</f>
        <v>1</v>
      </c>
      <c r="J7" s="32">
        <f>IF(K7="NA","NA",IF(K7&gt;100,100,K7))</f>
        <v>0</v>
      </c>
      <c r="K7" s="33">
        <f t="shared" ref="K7" si="0">IF(G7&gt;0,(H7/G7)*100,IF(H7&gt;0,H7*100,"NA"))</f>
        <v>0</v>
      </c>
      <c r="L7" s="11">
        <v>1</v>
      </c>
      <c r="M7" s="50">
        <v>0</v>
      </c>
      <c r="N7" s="75">
        <f>IF(O7="NA",0,1)</f>
        <v>1</v>
      </c>
      <c r="O7" s="32">
        <f>IF(P7="NA","NA",IF(P7&gt;100,100,P7))</f>
        <v>0</v>
      </c>
      <c r="P7" s="33">
        <f t="shared" ref="P7" si="1">IF(L7&gt;0,(M7/L7)*100,IF(M7&gt;0,M7*100,"NA"))</f>
        <v>0</v>
      </c>
      <c r="Q7" s="11">
        <v>1</v>
      </c>
      <c r="R7" s="4">
        <v>0</v>
      </c>
      <c r="S7" s="32">
        <f>IF(T7="NA","NA",IF(T7&gt;100,100,T7))</f>
        <v>0</v>
      </c>
      <c r="T7" s="33">
        <f t="shared" ref="T7" si="2">IF(Q7&gt;0,(R7/Q7)*100,IF(R7&gt;0,R7*100,"NA"))</f>
        <v>0</v>
      </c>
      <c r="U7" s="11">
        <v>1</v>
      </c>
      <c r="V7" s="4">
        <v>0</v>
      </c>
      <c r="W7" s="32">
        <f>IF(X7="NA","NA",IF(X7&gt;100,100,X7))</f>
        <v>0</v>
      </c>
      <c r="X7" s="33">
        <f t="shared" ref="X7" si="3">IF(U7&gt;0,(V7/U7)*100,IF(V7&gt;0,V7*100,"NA"))</f>
        <v>0</v>
      </c>
      <c r="Y7" s="34">
        <f>IF(Z7&gt;100,100,Z7)</f>
        <v>0</v>
      </c>
      <c r="Z7" s="36">
        <f>IF(E7="a",(H7+M7+R7+V7)/(G7+L7+Q7+U7)*100,IF(E7=2015,(V7/F7)*100,IF(E7=2014,(R7/F7)*100,IF(E7=2013,(M7/F7)*100,IF(E7=2012,(H7/F7)*100,0)))))</f>
        <v>0</v>
      </c>
    </row>
    <row r="8" spans="1:26" ht="78.75" x14ac:dyDescent="0.3">
      <c r="A8" s="87"/>
      <c r="B8" s="16" t="s">
        <v>19</v>
      </c>
      <c r="C8" s="17" t="s">
        <v>49</v>
      </c>
      <c r="D8" s="18" t="s">
        <v>193</v>
      </c>
      <c r="E8" s="4" t="s">
        <v>11</v>
      </c>
      <c r="F8" s="7">
        <v>1</v>
      </c>
      <c r="G8" s="11">
        <v>1</v>
      </c>
      <c r="H8" s="11">
        <v>1</v>
      </c>
      <c r="I8" s="75">
        <f t="shared" ref="I8:I71" si="4">IF(J8="NA",0,1)</f>
        <v>1</v>
      </c>
      <c r="J8" s="32">
        <f t="shared" ref="J8:J71" si="5">IF(K8="NA","NA",IF(K8&gt;100,100,K8))</f>
        <v>100</v>
      </c>
      <c r="K8" s="33">
        <f t="shared" ref="K8:K71" si="6">IF(G8&gt;0,(H8/G8)*100,IF(H8&gt;0,H8*100,"NA"))</f>
        <v>100</v>
      </c>
      <c r="L8" s="11">
        <v>1</v>
      </c>
      <c r="M8" s="50">
        <v>1</v>
      </c>
      <c r="N8" s="75">
        <f t="shared" ref="N8:N71" si="7">IF(O8="NA",0,1)</f>
        <v>1</v>
      </c>
      <c r="O8" s="32">
        <f t="shared" ref="O8:O71" si="8">IF(P8="NA","NA",IF(P8&gt;100,100,P8))</f>
        <v>100</v>
      </c>
      <c r="P8" s="33">
        <f t="shared" ref="P8:P71" si="9">IF(L8&gt;0,(M8/L8)*100,IF(M8&gt;0,M8*100,"NA"))</f>
        <v>100</v>
      </c>
      <c r="Q8" s="11">
        <v>1</v>
      </c>
      <c r="R8" s="4">
        <v>0</v>
      </c>
      <c r="S8" s="32">
        <f t="shared" ref="S8:S71" si="10">IF(T8="NA","NA",IF(T8&gt;100,100,T8))</f>
        <v>0</v>
      </c>
      <c r="T8" s="33">
        <f t="shared" ref="T8:T71" si="11">IF(Q8&gt;0,(R8/Q8)*100,IF(R8&gt;0,R8*100,"NA"))</f>
        <v>0</v>
      </c>
      <c r="U8" s="11">
        <v>1</v>
      </c>
      <c r="V8" s="4">
        <v>0</v>
      </c>
      <c r="W8" s="32">
        <f t="shared" ref="W8:W71" si="12">IF(X8="NA","NA",IF(X8&gt;100,100,X8))</f>
        <v>0</v>
      </c>
      <c r="X8" s="33">
        <f t="shared" ref="X8:X71" si="13">IF(U8&gt;0,(V8/U8)*100,IF(V8&gt;0,V8*100,"NA"))</f>
        <v>0</v>
      </c>
      <c r="Y8" s="34">
        <f t="shared" ref="Y8:Y71" si="14">IF(Z8&gt;100,100,Z8)</f>
        <v>50</v>
      </c>
      <c r="Z8" s="36">
        <f>IF(E8="a",(H8+M8+R8+V8)/(G8+L8+Q8+U8)*100,IF(E8=2015,(V8/F8)*100,IF(E8=2014,(R8/F8)*100,IF(E8=2013,(M8/F8)*100,IF(E8=2012,(H8/F8)*100,0)))))</f>
        <v>50</v>
      </c>
    </row>
    <row r="9" spans="1:26" ht="134.25" customHeight="1" x14ac:dyDescent="0.3">
      <c r="A9" s="87"/>
      <c r="B9" s="16" t="s">
        <v>20</v>
      </c>
      <c r="C9" s="17" t="s">
        <v>50</v>
      </c>
      <c r="D9" s="18" t="s">
        <v>194</v>
      </c>
      <c r="E9" s="4" t="s">
        <v>11</v>
      </c>
      <c r="F9" s="8">
        <v>4</v>
      </c>
      <c r="G9" s="10">
        <v>1</v>
      </c>
      <c r="H9" s="10">
        <v>1</v>
      </c>
      <c r="I9" s="75">
        <f t="shared" si="4"/>
        <v>1</v>
      </c>
      <c r="J9" s="32">
        <f t="shared" si="5"/>
        <v>100</v>
      </c>
      <c r="K9" s="33">
        <f t="shared" si="6"/>
        <v>100</v>
      </c>
      <c r="L9" s="10">
        <v>1</v>
      </c>
      <c r="M9" s="51">
        <v>1</v>
      </c>
      <c r="N9" s="75">
        <f t="shared" si="7"/>
        <v>1</v>
      </c>
      <c r="O9" s="32">
        <f t="shared" si="8"/>
        <v>100</v>
      </c>
      <c r="P9" s="33">
        <f t="shared" si="9"/>
        <v>100</v>
      </c>
      <c r="Q9" s="10">
        <v>1</v>
      </c>
      <c r="R9" s="4">
        <v>0</v>
      </c>
      <c r="S9" s="32">
        <f t="shared" si="10"/>
        <v>0</v>
      </c>
      <c r="T9" s="33">
        <f t="shared" si="11"/>
        <v>0</v>
      </c>
      <c r="U9" s="10">
        <v>1</v>
      </c>
      <c r="V9" s="4">
        <v>0</v>
      </c>
      <c r="W9" s="32">
        <f t="shared" si="12"/>
        <v>0</v>
      </c>
      <c r="X9" s="33">
        <f t="shared" si="13"/>
        <v>0</v>
      </c>
      <c r="Y9" s="34">
        <f t="shared" si="14"/>
        <v>50</v>
      </c>
      <c r="Z9" s="35">
        <f t="shared" ref="Z9:Z66" si="15">IF(E9="a",(H9+M9+R9+V9)/F9*100,IF(E9=2015,(V9/F9)*100,IF(E9=2014,(R9/F9)*100,IF(E9=2013,(M9/F9)*100,IF(E9=2012,(H9/F9)*100,0)))))</f>
        <v>50</v>
      </c>
    </row>
    <row r="10" spans="1:26" ht="146.25" x14ac:dyDescent="0.3">
      <c r="A10" s="87"/>
      <c r="B10" s="16" t="s">
        <v>21</v>
      </c>
      <c r="C10" s="17" t="s">
        <v>51</v>
      </c>
      <c r="D10" s="18" t="s">
        <v>195</v>
      </c>
      <c r="E10" s="4" t="s">
        <v>11</v>
      </c>
      <c r="F10" s="7">
        <v>1</v>
      </c>
      <c r="G10" s="11">
        <v>1</v>
      </c>
      <c r="H10" s="11">
        <v>0</v>
      </c>
      <c r="I10" s="75">
        <f t="shared" si="4"/>
        <v>1</v>
      </c>
      <c r="J10" s="32">
        <f t="shared" si="5"/>
        <v>0</v>
      </c>
      <c r="K10" s="33">
        <f t="shared" si="6"/>
        <v>0</v>
      </c>
      <c r="L10" s="11">
        <v>1</v>
      </c>
      <c r="M10" s="50">
        <v>1</v>
      </c>
      <c r="N10" s="75">
        <f t="shared" si="7"/>
        <v>1</v>
      </c>
      <c r="O10" s="32">
        <f t="shared" si="8"/>
        <v>100</v>
      </c>
      <c r="P10" s="33">
        <f t="shared" si="9"/>
        <v>100</v>
      </c>
      <c r="Q10" s="11">
        <v>1</v>
      </c>
      <c r="R10" s="4">
        <v>0</v>
      </c>
      <c r="S10" s="32">
        <f t="shared" si="10"/>
        <v>0</v>
      </c>
      <c r="T10" s="33">
        <f t="shared" si="11"/>
        <v>0</v>
      </c>
      <c r="U10" s="11">
        <v>1</v>
      </c>
      <c r="V10" s="4">
        <v>0</v>
      </c>
      <c r="W10" s="32">
        <f t="shared" si="12"/>
        <v>0</v>
      </c>
      <c r="X10" s="33">
        <f t="shared" si="13"/>
        <v>0</v>
      </c>
      <c r="Y10" s="34">
        <f t="shared" si="14"/>
        <v>25</v>
      </c>
      <c r="Z10" s="36">
        <f>IF(E10="a",(H10+M10+R10+V10)/(G10+L10+Q10+U10)*100,IF(E10=2015,(V10/F10)*100,IF(E10=2014,(R10/F10)*100,IF(E10=2013,(M10/F10)*100,IF(E10=2012,(H10/F10)*100,0)))))</f>
        <v>25</v>
      </c>
    </row>
    <row r="11" spans="1:26" ht="45.75" x14ac:dyDescent="0.3">
      <c r="A11" s="87"/>
      <c r="B11" s="16" t="s">
        <v>22</v>
      </c>
      <c r="C11" s="17" t="s">
        <v>52</v>
      </c>
      <c r="D11" s="18" t="s">
        <v>196</v>
      </c>
      <c r="E11" s="4" t="s">
        <v>11</v>
      </c>
      <c r="F11" s="7">
        <v>1</v>
      </c>
      <c r="G11" s="11">
        <v>1</v>
      </c>
      <c r="H11" s="11">
        <v>1</v>
      </c>
      <c r="I11" s="75">
        <f t="shared" si="4"/>
        <v>1</v>
      </c>
      <c r="J11" s="32">
        <f t="shared" si="5"/>
        <v>100</v>
      </c>
      <c r="K11" s="33">
        <f t="shared" si="6"/>
        <v>100</v>
      </c>
      <c r="L11" s="11">
        <v>1</v>
      </c>
      <c r="M11" s="50">
        <v>1</v>
      </c>
      <c r="N11" s="75">
        <f t="shared" si="7"/>
        <v>1</v>
      </c>
      <c r="O11" s="32">
        <f t="shared" si="8"/>
        <v>100</v>
      </c>
      <c r="P11" s="33">
        <f t="shared" si="9"/>
        <v>100</v>
      </c>
      <c r="Q11" s="11">
        <v>1</v>
      </c>
      <c r="R11" s="4">
        <v>0</v>
      </c>
      <c r="S11" s="32">
        <f t="shared" si="10"/>
        <v>0</v>
      </c>
      <c r="T11" s="33">
        <f t="shared" si="11"/>
        <v>0</v>
      </c>
      <c r="U11" s="11">
        <v>1</v>
      </c>
      <c r="V11" s="4">
        <v>0</v>
      </c>
      <c r="W11" s="32">
        <f t="shared" si="12"/>
        <v>0</v>
      </c>
      <c r="X11" s="33">
        <f t="shared" si="13"/>
        <v>0</v>
      </c>
      <c r="Y11" s="34">
        <f t="shared" si="14"/>
        <v>50</v>
      </c>
      <c r="Z11" s="36">
        <f>IF(E11="a",(H11+M11+R11+V11)/(G11+L11+Q11+U11)*100,IF(E11=2015,(V11/F11)*100,IF(E11=2014,(R11/F11)*100,IF(E11=2013,(M11/F11)*100,IF(E11=2012,(H11/F11)*100,0)))))</f>
        <v>50</v>
      </c>
    </row>
    <row r="12" spans="1:26" ht="90" x14ac:dyDescent="0.3">
      <c r="A12" s="87"/>
      <c r="B12" s="77" t="s">
        <v>23</v>
      </c>
      <c r="C12" s="17" t="s">
        <v>53</v>
      </c>
      <c r="D12" s="18" t="s">
        <v>197</v>
      </c>
      <c r="E12" s="4" t="s">
        <v>11</v>
      </c>
      <c r="F12" s="10">
        <v>1</v>
      </c>
      <c r="G12" s="10">
        <v>1</v>
      </c>
      <c r="H12" s="10">
        <v>0</v>
      </c>
      <c r="I12" s="75">
        <f t="shared" si="4"/>
        <v>1</v>
      </c>
      <c r="J12" s="32">
        <f t="shared" si="5"/>
        <v>0</v>
      </c>
      <c r="K12" s="33">
        <f t="shared" si="6"/>
        <v>0</v>
      </c>
      <c r="L12" s="10">
        <v>1</v>
      </c>
      <c r="M12" s="51">
        <v>0</v>
      </c>
      <c r="N12" s="75">
        <f t="shared" si="7"/>
        <v>1</v>
      </c>
      <c r="O12" s="32">
        <f t="shared" si="8"/>
        <v>0</v>
      </c>
      <c r="P12" s="33">
        <f t="shared" si="9"/>
        <v>0</v>
      </c>
      <c r="Q12" s="10">
        <v>1</v>
      </c>
      <c r="R12" s="4">
        <v>0</v>
      </c>
      <c r="S12" s="32">
        <f t="shared" si="10"/>
        <v>0</v>
      </c>
      <c r="T12" s="33">
        <f t="shared" si="11"/>
        <v>0</v>
      </c>
      <c r="U12" s="10">
        <v>1</v>
      </c>
      <c r="V12" s="4">
        <v>0</v>
      </c>
      <c r="W12" s="32">
        <f t="shared" si="12"/>
        <v>0</v>
      </c>
      <c r="X12" s="33">
        <f t="shared" si="13"/>
        <v>0</v>
      </c>
      <c r="Y12" s="34">
        <f t="shared" si="14"/>
        <v>0</v>
      </c>
      <c r="Z12" s="36">
        <f>IF(E12="a",(H12+M12+R12+V12)/(G12+L12+Q12+U12)*100,IF(E12=2015,(V12/F12)*100,IF(E12=2014,(R12/F12)*100,IF(E12=2013,(M12/F12)*100,IF(E12=2012,(H12/F12)*100,0)))))</f>
        <v>0</v>
      </c>
    </row>
    <row r="13" spans="1:26" ht="45.75" x14ac:dyDescent="0.3">
      <c r="A13" s="87"/>
      <c r="B13" s="77"/>
      <c r="C13" s="17" t="s">
        <v>54</v>
      </c>
      <c r="D13" s="18" t="s">
        <v>198</v>
      </c>
      <c r="E13" s="4" t="s">
        <v>11</v>
      </c>
      <c r="F13" s="7">
        <v>1</v>
      </c>
      <c r="G13" s="11">
        <v>1</v>
      </c>
      <c r="H13" s="11">
        <v>0</v>
      </c>
      <c r="I13" s="75">
        <f t="shared" si="4"/>
        <v>1</v>
      </c>
      <c r="J13" s="32">
        <f t="shared" si="5"/>
        <v>0</v>
      </c>
      <c r="K13" s="33">
        <f t="shared" si="6"/>
        <v>0</v>
      </c>
      <c r="L13" s="11">
        <v>1</v>
      </c>
      <c r="M13" s="52">
        <v>0</v>
      </c>
      <c r="N13" s="75">
        <f t="shared" si="7"/>
        <v>1</v>
      </c>
      <c r="O13" s="32">
        <f t="shared" si="8"/>
        <v>0</v>
      </c>
      <c r="P13" s="33">
        <f t="shared" si="9"/>
        <v>0</v>
      </c>
      <c r="Q13" s="11">
        <v>1</v>
      </c>
      <c r="R13" s="4">
        <v>0</v>
      </c>
      <c r="S13" s="32">
        <f t="shared" si="10"/>
        <v>0</v>
      </c>
      <c r="T13" s="33">
        <f t="shared" si="11"/>
        <v>0</v>
      </c>
      <c r="U13" s="11">
        <v>1</v>
      </c>
      <c r="V13" s="4">
        <v>0</v>
      </c>
      <c r="W13" s="32">
        <f t="shared" si="12"/>
        <v>0</v>
      </c>
      <c r="X13" s="33">
        <f t="shared" si="13"/>
        <v>0</v>
      </c>
      <c r="Y13" s="34">
        <f t="shared" si="14"/>
        <v>0</v>
      </c>
      <c r="Z13" s="36">
        <f>IF(E13="a",(H13+M13+R13+V13)/(G13+L13+Q13+U13)*100,IF(E13=2015,(V13/F13)*100,IF(E13=2014,(R13/F13)*100,IF(E13=2013,(M13/F13)*100,IF(E13=2012,(H13/F13)*100,0)))))</f>
        <v>0</v>
      </c>
    </row>
    <row r="14" spans="1:26" ht="78.75" x14ac:dyDescent="0.3">
      <c r="A14" s="87"/>
      <c r="B14" s="19" t="s">
        <v>24</v>
      </c>
      <c r="C14" s="17" t="s">
        <v>55</v>
      </c>
      <c r="D14" s="18" t="s">
        <v>199</v>
      </c>
      <c r="E14" s="4" t="s">
        <v>11</v>
      </c>
      <c r="F14" s="8">
        <v>48</v>
      </c>
      <c r="G14" s="10">
        <v>12</v>
      </c>
      <c r="H14" s="10">
        <v>12</v>
      </c>
      <c r="I14" s="75">
        <f t="shared" si="4"/>
        <v>1</v>
      </c>
      <c r="J14" s="32">
        <f t="shared" si="5"/>
        <v>100</v>
      </c>
      <c r="K14" s="33">
        <f t="shared" si="6"/>
        <v>100</v>
      </c>
      <c r="L14" s="10">
        <v>12</v>
      </c>
      <c r="M14" s="51">
        <v>12</v>
      </c>
      <c r="N14" s="75">
        <f t="shared" si="7"/>
        <v>1</v>
      </c>
      <c r="O14" s="32">
        <f t="shared" si="8"/>
        <v>100</v>
      </c>
      <c r="P14" s="33">
        <f t="shared" si="9"/>
        <v>100</v>
      </c>
      <c r="Q14" s="10">
        <v>12</v>
      </c>
      <c r="R14" s="4">
        <v>0</v>
      </c>
      <c r="S14" s="32">
        <f t="shared" si="10"/>
        <v>0</v>
      </c>
      <c r="T14" s="33">
        <f t="shared" si="11"/>
        <v>0</v>
      </c>
      <c r="U14" s="10">
        <v>12</v>
      </c>
      <c r="V14" s="4">
        <v>0</v>
      </c>
      <c r="W14" s="32">
        <f t="shared" si="12"/>
        <v>0</v>
      </c>
      <c r="X14" s="33">
        <f t="shared" si="13"/>
        <v>0</v>
      </c>
      <c r="Y14" s="34">
        <f t="shared" si="14"/>
        <v>50</v>
      </c>
      <c r="Z14" s="35">
        <f t="shared" si="15"/>
        <v>50</v>
      </c>
    </row>
    <row r="15" spans="1:26" ht="103.5" customHeight="1" x14ac:dyDescent="0.3">
      <c r="A15" s="87" t="s">
        <v>14</v>
      </c>
      <c r="B15" s="19" t="s">
        <v>25</v>
      </c>
      <c r="C15" s="17" t="s">
        <v>56</v>
      </c>
      <c r="D15" s="18" t="s">
        <v>200</v>
      </c>
      <c r="E15" s="4" t="s">
        <v>11</v>
      </c>
      <c r="F15" s="7">
        <v>1</v>
      </c>
      <c r="G15" s="11">
        <v>1</v>
      </c>
      <c r="H15" s="11">
        <v>1</v>
      </c>
      <c r="I15" s="75">
        <f t="shared" si="4"/>
        <v>1</v>
      </c>
      <c r="J15" s="32">
        <f t="shared" si="5"/>
        <v>100</v>
      </c>
      <c r="K15" s="33">
        <f t="shared" si="6"/>
        <v>100</v>
      </c>
      <c r="L15" s="11">
        <v>1</v>
      </c>
      <c r="M15" s="50">
        <v>1</v>
      </c>
      <c r="N15" s="75">
        <f t="shared" si="7"/>
        <v>1</v>
      </c>
      <c r="O15" s="32">
        <f t="shared" si="8"/>
        <v>100</v>
      </c>
      <c r="P15" s="33">
        <f t="shared" si="9"/>
        <v>100</v>
      </c>
      <c r="Q15" s="11">
        <v>1</v>
      </c>
      <c r="R15" s="4">
        <v>0</v>
      </c>
      <c r="S15" s="32">
        <f t="shared" si="10"/>
        <v>0</v>
      </c>
      <c r="T15" s="33">
        <f t="shared" si="11"/>
        <v>0</v>
      </c>
      <c r="U15" s="11">
        <v>1</v>
      </c>
      <c r="V15" s="4">
        <v>0</v>
      </c>
      <c r="W15" s="32">
        <f t="shared" si="12"/>
        <v>0</v>
      </c>
      <c r="X15" s="33">
        <f t="shared" si="13"/>
        <v>0</v>
      </c>
      <c r="Y15" s="34">
        <f t="shared" si="14"/>
        <v>50</v>
      </c>
      <c r="Z15" s="36">
        <f>IF(E15="a",(H15+M15+R15+V15)/(G15+L15+Q15+U15)*100,IF(E15=2015,(V15/F15)*100,IF(E15=2014,(R15/F15)*100,IF(E15=2013,(M15/F15)*100,IF(E15=2012,(H15/F15)*100,0)))))</f>
        <v>50</v>
      </c>
    </row>
    <row r="16" spans="1:26" ht="81" customHeight="1" x14ac:dyDescent="0.3">
      <c r="A16" s="87"/>
      <c r="B16" s="83" t="s">
        <v>26</v>
      </c>
      <c r="C16" s="17" t="s">
        <v>57</v>
      </c>
      <c r="D16" s="18" t="s">
        <v>201</v>
      </c>
      <c r="E16" s="4" t="s">
        <v>11</v>
      </c>
      <c r="F16" s="7">
        <v>1</v>
      </c>
      <c r="G16" s="9">
        <v>0.8</v>
      </c>
      <c r="H16" s="9">
        <v>0</v>
      </c>
      <c r="I16" s="75">
        <f t="shared" si="4"/>
        <v>1</v>
      </c>
      <c r="J16" s="32">
        <f t="shared" si="5"/>
        <v>0</v>
      </c>
      <c r="K16" s="33">
        <f t="shared" si="6"/>
        <v>0</v>
      </c>
      <c r="L16" s="9">
        <v>1</v>
      </c>
      <c r="M16" s="53">
        <v>0</v>
      </c>
      <c r="N16" s="75">
        <f t="shared" si="7"/>
        <v>1</v>
      </c>
      <c r="O16" s="32">
        <f t="shared" si="8"/>
        <v>0</v>
      </c>
      <c r="P16" s="33">
        <f t="shared" si="9"/>
        <v>0</v>
      </c>
      <c r="Q16" s="9">
        <v>1</v>
      </c>
      <c r="R16" s="4">
        <v>0</v>
      </c>
      <c r="S16" s="32">
        <f t="shared" si="10"/>
        <v>0</v>
      </c>
      <c r="T16" s="33">
        <f t="shared" si="11"/>
        <v>0</v>
      </c>
      <c r="U16" s="9">
        <v>1</v>
      </c>
      <c r="V16" s="4">
        <v>0</v>
      </c>
      <c r="W16" s="32">
        <f t="shared" si="12"/>
        <v>0</v>
      </c>
      <c r="X16" s="33">
        <f t="shared" si="13"/>
        <v>0</v>
      </c>
      <c r="Y16" s="34">
        <f t="shared" si="14"/>
        <v>0</v>
      </c>
      <c r="Z16" s="36">
        <f>IF(E16="a",(H16+M16+R16+V16)/(G16+L16+Q16+U16)*100,IF(E16=2015,(V16/F16)*100,IF(E16=2014,(R16/F16)*100,IF(E16=2013,(M16/F16)*100,IF(E16=2012,(H16/F16)*100,0)))))</f>
        <v>0</v>
      </c>
    </row>
    <row r="17" spans="1:26" ht="56.25" x14ac:dyDescent="0.3">
      <c r="A17" s="87"/>
      <c r="B17" s="83"/>
      <c r="C17" s="17" t="s">
        <v>58</v>
      </c>
      <c r="D17" s="18" t="s">
        <v>202</v>
      </c>
      <c r="E17" s="4" t="s">
        <v>11</v>
      </c>
      <c r="F17" s="8">
        <v>1</v>
      </c>
      <c r="G17" s="10">
        <v>1</v>
      </c>
      <c r="H17" s="10">
        <v>1</v>
      </c>
      <c r="I17" s="75">
        <f t="shared" si="4"/>
        <v>1</v>
      </c>
      <c r="J17" s="32">
        <f t="shared" si="5"/>
        <v>100</v>
      </c>
      <c r="K17" s="33">
        <f t="shared" si="6"/>
        <v>100</v>
      </c>
      <c r="L17" s="10">
        <v>1</v>
      </c>
      <c r="M17" s="51">
        <v>0</v>
      </c>
      <c r="N17" s="75">
        <f t="shared" si="7"/>
        <v>1</v>
      </c>
      <c r="O17" s="32">
        <f t="shared" si="8"/>
        <v>0</v>
      </c>
      <c r="P17" s="33">
        <f t="shared" si="9"/>
        <v>0</v>
      </c>
      <c r="Q17" s="10">
        <v>1</v>
      </c>
      <c r="R17" s="4">
        <v>0</v>
      </c>
      <c r="S17" s="32">
        <f t="shared" si="10"/>
        <v>0</v>
      </c>
      <c r="T17" s="33">
        <f t="shared" si="11"/>
        <v>0</v>
      </c>
      <c r="U17" s="10">
        <v>1</v>
      </c>
      <c r="V17" s="4">
        <v>0</v>
      </c>
      <c r="W17" s="32">
        <f t="shared" si="12"/>
        <v>0</v>
      </c>
      <c r="X17" s="33">
        <f t="shared" si="13"/>
        <v>0</v>
      </c>
      <c r="Y17" s="34">
        <f t="shared" si="14"/>
        <v>25</v>
      </c>
      <c r="Z17" s="36">
        <f>IF(E17="a",(H17+M17+R17+V17)/(G17+L17+Q17+U17)*100,IF(E17=2015,(V17/F17)*100,IF(E17=2014,(R17/F17)*100,IF(E17=2013,(M17/F17)*100,IF(E17=2012,(H17/F17)*100,0)))))</f>
        <v>25</v>
      </c>
    </row>
    <row r="18" spans="1:26" ht="78.75" customHeight="1" x14ac:dyDescent="0.3">
      <c r="A18" s="87"/>
      <c r="B18" s="83"/>
      <c r="C18" s="17" t="s">
        <v>59</v>
      </c>
      <c r="D18" s="18" t="s">
        <v>203</v>
      </c>
      <c r="E18" s="4" t="s">
        <v>11</v>
      </c>
      <c r="F18" s="8">
        <v>14</v>
      </c>
      <c r="G18" s="12">
        <v>2</v>
      </c>
      <c r="H18" s="12">
        <v>2</v>
      </c>
      <c r="I18" s="75">
        <f t="shared" si="4"/>
        <v>1</v>
      </c>
      <c r="J18" s="32">
        <f t="shared" si="5"/>
        <v>100</v>
      </c>
      <c r="K18" s="33">
        <f t="shared" si="6"/>
        <v>100</v>
      </c>
      <c r="L18" s="12">
        <v>4</v>
      </c>
      <c r="M18" s="54">
        <v>0</v>
      </c>
      <c r="N18" s="75">
        <f t="shared" si="7"/>
        <v>1</v>
      </c>
      <c r="O18" s="32">
        <f t="shared" si="8"/>
        <v>0</v>
      </c>
      <c r="P18" s="33">
        <f t="shared" si="9"/>
        <v>0</v>
      </c>
      <c r="Q18" s="12">
        <v>4</v>
      </c>
      <c r="R18" s="4">
        <v>0</v>
      </c>
      <c r="S18" s="32">
        <f t="shared" si="10"/>
        <v>0</v>
      </c>
      <c r="T18" s="33">
        <f t="shared" si="11"/>
        <v>0</v>
      </c>
      <c r="U18" s="12">
        <v>4</v>
      </c>
      <c r="V18" s="4">
        <v>0</v>
      </c>
      <c r="W18" s="32">
        <f t="shared" si="12"/>
        <v>0</v>
      </c>
      <c r="X18" s="33">
        <f t="shared" si="13"/>
        <v>0</v>
      </c>
      <c r="Y18" s="34">
        <f t="shared" si="14"/>
        <v>14.285714285714285</v>
      </c>
      <c r="Z18" s="35">
        <f t="shared" si="15"/>
        <v>14.285714285714285</v>
      </c>
    </row>
    <row r="19" spans="1:26" ht="90" x14ac:dyDescent="0.3">
      <c r="A19" s="87"/>
      <c r="B19" s="83"/>
      <c r="C19" s="17" t="s">
        <v>60</v>
      </c>
      <c r="D19" s="18" t="s">
        <v>204</v>
      </c>
      <c r="E19" s="4" t="s">
        <v>11</v>
      </c>
      <c r="F19" s="7">
        <v>1</v>
      </c>
      <c r="G19" s="11">
        <v>1</v>
      </c>
      <c r="H19" s="11">
        <v>0.43</v>
      </c>
      <c r="I19" s="75">
        <f t="shared" si="4"/>
        <v>1</v>
      </c>
      <c r="J19" s="32">
        <f t="shared" si="5"/>
        <v>43</v>
      </c>
      <c r="K19" s="33">
        <f t="shared" si="6"/>
        <v>43</v>
      </c>
      <c r="L19" s="11">
        <v>0</v>
      </c>
      <c r="M19" s="50">
        <v>0</v>
      </c>
      <c r="N19" s="75">
        <f t="shared" si="7"/>
        <v>0</v>
      </c>
      <c r="O19" s="32" t="str">
        <f t="shared" si="8"/>
        <v>NA</v>
      </c>
      <c r="P19" s="33" t="str">
        <f t="shared" si="9"/>
        <v>NA</v>
      </c>
      <c r="Q19" s="11">
        <v>0</v>
      </c>
      <c r="R19" s="4">
        <v>0</v>
      </c>
      <c r="S19" s="32" t="str">
        <f t="shared" si="10"/>
        <v>NA</v>
      </c>
      <c r="T19" s="33" t="str">
        <f t="shared" si="11"/>
        <v>NA</v>
      </c>
      <c r="U19" s="11">
        <v>0</v>
      </c>
      <c r="V19" s="4">
        <v>0</v>
      </c>
      <c r="W19" s="32" t="str">
        <f t="shared" si="12"/>
        <v>NA</v>
      </c>
      <c r="X19" s="33" t="str">
        <f t="shared" si="13"/>
        <v>NA</v>
      </c>
      <c r="Y19" s="34">
        <f t="shared" si="14"/>
        <v>43</v>
      </c>
      <c r="Z19" s="35">
        <f t="shared" si="15"/>
        <v>43</v>
      </c>
    </row>
    <row r="20" spans="1:26" ht="67.5" x14ac:dyDescent="0.3">
      <c r="A20" s="87"/>
      <c r="B20" s="83"/>
      <c r="C20" s="17" t="s">
        <v>61</v>
      </c>
      <c r="D20" s="18" t="s">
        <v>204</v>
      </c>
      <c r="E20" s="4" t="s">
        <v>11</v>
      </c>
      <c r="F20" s="7">
        <v>0.75</v>
      </c>
      <c r="G20" s="11">
        <v>0</v>
      </c>
      <c r="H20" s="11">
        <v>0</v>
      </c>
      <c r="I20" s="75">
        <f t="shared" si="4"/>
        <v>0</v>
      </c>
      <c r="J20" s="32" t="str">
        <f t="shared" si="5"/>
        <v>NA</v>
      </c>
      <c r="K20" s="33" t="str">
        <f t="shared" si="6"/>
        <v>NA</v>
      </c>
      <c r="L20" s="11">
        <v>0.25</v>
      </c>
      <c r="M20" s="50">
        <v>0</v>
      </c>
      <c r="N20" s="75">
        <f t="shared" si="7"/>
        <v>1</v>
      </c>
      <c r="O20" s="32">
        <f t="shared" si="8"/>
        <v>0</v>
      </c>
      <c r="P20" s="33">
        <f t="shared" si="9"/>
        <v>0</v>
      </c>
      <c r="Q20" s="11">
        <v>0.25</v>
      </c>
      <c r="R20" s="4">
        <v>0</v>
      </c>
      <c r="S20" s="32">
        <f t="shared" si="10"/>
        <v>0</v>
      </c>
      <c r="T20" s="33">
        <f t="shared" si="11"/>
        <v>0</v>
      </c>
      <c r="U20" s="11">
        <v>0.25</v>
      </c>
      <c r="V20" s="4">
        <v>0</v>
      </c>
      <c r="W20" s="32">
        <f t="shared" si="12"/>
        <v>0</v>
      </c>
      <c r="X20" s="33">
        <f t="shared" si="13"/>
        <v>0</v>
      </c>
      <c r="Y20" s="34">
        <f t="shared" si="14"/>
        <v>0</v>
      </c>
      <c r="Z20" s="35">
        <f t="shared" si="15"/>
        <v>0</v>
      </c>
    </row>
    <row r="21" spans="1:26" ht="67.5" x14ac:dyDescent="0.3">
      <c r="A21" s="87"/>
      <c r="B21" s="16" t="s">
        <v>27</v>
      </c>
      <c r="C21" s="17" t="s">
        <v>62</v>
      </c>
      <c r="D21" s="18" t="s">
        <v>205</v>
      </c>
      <c r="E21" s="4" t="s">
        <v>11</v>
      </c>
      <c r="F21" s="7">
        <v>1</v>
      </c>
      <c r="G21" s="11">
        <v>1</v>
      </c>
      <c r="H21" s="11">
        <v>0</v>
      </c>
      <c r="I21" s="75">
        <f t="shared" si="4"/>
        <v>1</v>
      </c>
      <c r="J21" s="32">
        <f t="shared" si="5"/>
        <v>0</v>
      </c>
      <c r="K21" s="33">
        <f t="shared" si="6"/>
        <v>0</v>
      </c>
      <c r="L21" s="11">
        <v>1</v>
      </c>
      <c r="M21" s="50">
        <v>1</v>
      </c>
      <c r="N21" s="75">
        <f t="shared" si="7"/>
        <v>1</v>
      </c>
      <c r="O21" s="32">
        <f t="shared" si="8"/>
        <v>100</v>
      </c>
      <c r="P21" s="33">
        <f t="shared" si="9"/>
        <v>100</v>
      </c>
      <c r="Q21" s="11">
        <v>1</v>
      </c>
      <c r="R21" s="4">
        <v>0</v>
      </c>
      <c r="S21" s="32">
        <f t="shared" si="10"/>
        <v>0</v>
      </c>
      <c r="T21" s="33">
        <f t="shared" si="11"/>
        <v>0</v>
      </c>
      <c r="U21" s="11">
        <v>1</v>
      </c>
      <c r="V21" s="4">
        <v>0</v>
      </c>
      <c r="W21" s="32">
        <f t="shared" si="12"/>
        <v>0</v>
      </c>
      <c r="X21" s="33">
        <f t="shared" si="13"/>
        <v>0</v>
      </c>
      <c r="Y21" s="34">
        <f t="shared" si="14"/>
        <v>25</v>
      </c>
      <c r="Z21" s="36">
        <f>IF(E21="a",(H21+M21+R21+V21)/(G21+L21+Q21+U21)*100,IF(E21=2015,(V21/F21)*100,IF(E21=2014,(R21/F21)*100,IF(E21=2013,(M21/F21)*100,IF(E21=2012,(H21/F21)*100,0)))))</f>
        <v>25</v>
      </c>
    </row>
    <row r="22" spans="1:26" ht="101.25" x14ac:dyDescent="0.3">
      <c r="A22" s="87"/>
      <c r="B22" s="16" t="s">
        <v>28</v>
      </c>
      <c r="C22" s="17" t="s">
        <v>63</v>
      </c>
      <c r="D22" s="18" t="s">
        <v>206</v>
      </c>
      <c r="E22" s="4" t="s">
        <v>11</v>
      </c>
      <c r="F22" s="8">
        <v>1</v>
      </c>
      <c r="G22" s="12">
        <v>1</v>
      </c>
      <c r="H22" s="12">
        <v>0</v>
      </c>
      <c r="I22" s="75">
        <f t="shared" si="4"/>
        <v>1</v>
      </c>
      <c r="J22" s="32">
        <f t="shared" si="5"/>
        <v>0</v>
      </c>
      <c r="K22" s="33">
        <f t="shared" si="6"/>
        <v>0</v>
      </c>
      <c r="L22" s="12">
        <v>1</v>
      </c>
      <c r="M22" s="54">
        <v>0</v>
      </c>
      <c r="N22" s="75">
        <f t="shared" si="7"/>
        <v>1</v>
      </c>
      <c r="O22" s="32">
        <f t="shared" si="8"/>
        <v>0</v>
      </c>
      <c r="P22" s="33">
        <f t="shared" si="9"/>
        <v>0</v>
      </c>
      <c r="Q22" s="12">
        <v>1</v>
      </c>
      <c r="R22" s="4">
        <v>0</v>
      </c>
      <c r="S22" s="32">
        <f t="shared" si="10"/>
        <v>0</v>
      </c>
      <c r="T22" s="33">
        <f t="shared" si="11"/>
        <v>0</v>
      </c>
      <c r="U22" s="12">
        <v>1</v>
      </c>
      <c r="V22" s="4">
        <v>0</v>
      </c>
      <c r="W22" s="32">
        <f t="shared" si="12"/>
        <v>0</v>
      </c>
      <c r="X22" s="33">
        <f t="shared" si="13"/>
        <v>0</v>
      </c>
      <c r="Y22" s="34">
        <f t="shared" si="14"/>
        <v>0</v>
      </c>
      <c r="Z22" s="36">
        <f>IF(E22="a",(H22+M22+R22+V22)/(G22+L22+Q22+U22)*100,IF(E22=2015,(V22/F22)*100,IF(E22=2014,(R22/F22)*100,IF(E22=2013,(M22/F22)*100,IF(E22=2012,(H22/F22)*100,0)))))</f>
        <v>0</v>
      </c>
    </row>
    <row r="23" spans="1:26" ht="56.25" x14ac:dyDescent="0.3">
      <c r="A23" s="87" t="s">
        <v>15</v>
      </c>
      <c r="B23" s="77" t="s">
        <v>29</v>
      </c>
      <c r="C23" s="20" t="s">
        <v>64</v>
      </c>
      <c r="D23" s="18" t="s">
        <v>207</v>
      </c>
      <c r="E23" s="4" t="s">
        <v>11</v>
      </c>
      <c r="F23" s="9">
        <v>0.95</v>
      </c>
      <c r="G23" s="11">
        <v>0.95</v>
      </c>
      <c r="H23" s="11">
        <v>0.8</v>
      </c>
      <c r="I23" s="75">
        <f t="shared" si="4"/>
        <v>1</v>
      </c>
      <c r="J23" s="32">
        <f t="shared" si="5"/>
        <v>84.21052631578948</v>
      </c>
      <c r="K23" s="33">
        <f t="shared" si="6"/>
        <v>84.21052631578948</v>
      </c>
      <c r="L23" s="11">
        <v>0.95</v>
      </c>
      <c r="M23" s="50">
        <v>1</v>
      </c>
      <c r="N23" s="75">
        <f t="shared" si="7"/>
        <v>1</v>
      </c>
      <c r="O23" s="32">
        <f t="shared" si="8"/>
        <v>100</v>
      </c>
      <c r="P23" s="33">
        <f t="shared" si="9"/>
        <v>105.26315789473684</v>
      </c>
      <c r="Q23" s="11">
        <v>0.95</v>
      </c>
      <c r="R23" s="4">
        <v>0</v>
      </c>
      <c r="S23" s="32">
        <f t="shared" si="10"/>
        <v>0</v>
      </c>
      <c r="T23" s="33">
        <f t="shared" si="11"/>
        <v>0</v>
      </c>
      <c r="U23" s="11">
        <v>0.95</v>
      </c>
      <c r="V23" s="4">
        <v>0</v>
      </c>
      <c r="W23" s="32">
        <f t="shared" si="12"/>
        <v>0</v>
      </c>
      <c r="X23" s="33">
        <f t="shared" si="13"/>
        <v>0</v>
      </c>
      <c r="Y23" s="34">
        <f t="shared" si="14"/>
        <v>47.368421052631582</v>
      </c>
      <c r="Z23" s="36">
        <f>IF(E23="a",(H23+M23+R23+V23)/(G23+L23+Q23+U23)*100,IF(E23=2015,(V23/F23)*100,IF(E23=2014,(R23/F23)*100,IF(E23=2013,(M23/F23)*100,IF(E23=2012,(H23/F23)*100,0)))))</f>
        <v>47.368421052631582</v>
      </c>
    </row>
    <row r="24" spans="1:26" ht="56.25" x14ac:dyDescent="0.3">
      <c r="A24" s="87"/>
      <c r="B24" s="77"/>
      <c r="C24" s="20" t="s">
        <v>65</v>
      </c>
      <c r="D24" s="18" t="s">
        <v>208</v>
      </c>
      <c r="E24" s="4">
        <v>2013</v>
      </c>
      <c r="F24" s="9">
        <v>0.8</v>
      </c>
      <c r="G24" s="11">
        <v>0.75</v>
      </c>
      <c r="H24" s="11">
        <v>0.6</v>
      </c>
      <c r="I24" s="75">
        <f t="shared" si="4"/>
        <v>1</v>
      </c>
      <c r="J24" s="32">
        <f t="shared" si="5"/>
        <v>80</v>
      </c>
      <c r="K24" s="33">
        <f t="shared" si="6"/>
        <v>80</v>
      </c>
      <c r="L24" s="11">
        <v>0.8</v>
      </c>
      <c r="M24" s="50">
        <v>0.95</v>
      </c>
      <c r="N24" s="75">
        <f t="shared" si="7"/>
        <v>1</v>
      </c>
      <c r="O24" s="32">
        <f t="shared" si="8"/>
        <v>100</v>
      </c>
      <c r="P24" s="33">
        <f t="shared" si="9"/>
        <v>118.74999999999997</v>
      </c>
      <c r="Q24" s="11">
        <v>0.8</v>
      </c>
      <c r="R24" s="4">
        <v>0</v>
      </c>
      <c r="S24" s="32">
        <f t="shared" si="10"/>
        <v>0</v>
      </c>
      <c r="T24" s="33">
        <f t="shared" si="11"/>
        <v>0</v>
      </c>
      <c r="U24" s="11">
        <v>0.8</v>
      </c>
      <c r="V24" s="4">
        <v>0</v>
      </c>
      <c r="W24" s="32">
        <f t="shared" si="12"/>
        <v>0</v>
      </c>
      <c r="X24" s="33">
        <f t="shared" si="13"/>
        <v>0</v>
      </c>
      <c r="Y24" s="34">
        <f t="shared" si="14"/>
        <v>100</v>
      </c>
      <c r="Z24" s="35">
        <f t="shared" si="15"/>
        <v>118.74999999999997</v>
      </c>
    </row>
    <row r="25" spans="1:26" ht="45.75" x14ac:dyDescent="0.3">
      <c r="A25" s="87"/>
      <c r="B25" s="77"/>
      <c r="C25" s="20" t="s">
        <v>66</v>
      </c>
      <c r="D25" s="18" t="s">
        <v>209</v>
      </c>
      <c r="E25" s="4" t="s">
        <v>11</v>
      </c>
      <c r="F25" s="10">
        <v>1</v>
      </c>
      <c r="G25" s="10">
        <v>0</v>
      </c>
      <c r="H25" s="10">
        <v>0</v>
      </c>
      <c r="I25" s="75">
        <f t="shared" si="4"/>
        <v>0</v>
      </c>
      <c r="J25" s="32" t="str">
        <f t="shared" si="5"/>
        <v>NA</v>
      </c>
      <c r="K25" s="33" t="str">
        <f t="shared" si="6"/>
        <v>NA</v>
      </c>
      <c r="L25" s="10">
        <v>0</v>
      </c>
      <c r="M25" s="51">
        <v>0</v>
      </c>
      <c r="N25" s="75">
        <f t="shared" si="7"/>
        <v>0</v>
      </c>
      <c r="O25" s="32" t="str">
        <f t="shared" si="8"/>
        <v>NA</v>
      </c>
      <c r="P25" s="33" t="str">
        <f t="shared" si="9"/>
        <v>NA</v>
      </c>
      <c r="Q25" s="10">
        <v>0</v>
      </c>
      <c r="R25" s="4">
        <v>0</v>
      </c>
      <c r="S25" s="32" t="str">
        <f t="shared" si="10"/>
        <v>NA</v>
      </c>
      <c r="T25" s="33" t="str">
        <f t="shared" si="11"/>
        <v>NA</v>
      </c>
      <c r="U25" s="10">
        <v>1</v>
      </c>
      <c r="V25" s="4">
        <v>0</v>
      </c>
      <c r="W25" s="32">
        <f t="shared" si="12"/>
        <v>0</v>
      </c>
      <c r="X25" s="33">
        <f t="shared" si="13"/>
        <v>0</v>
      </c>
      <c r="Y25" s="34">
        <f t="shared" si="14"/>
        <v>0</v>
      </c>
      <c r="Z25" s="35">
        <f t="shared" si="15"/>
        <v>0</v>
      </c>
    </row>
    <row r="26" spans="1:26" ht="45.75" x14ac:dyDescent="0.3">
      <c r="A26" s="87"/>
      <c r="B26" s="77"/>
      <c r="C26" s="20" t="s">
        <v>67</v>
      </c>
      <c r="D26" s="18" t="s">
        <v>210</v>
      </c>
      <c r="E26" s="4" t="s">
        <v>11</v>
      </c>
      <c r="F26" s="10">
        <v>3</v>
      </c>
      <c r="G26" s="10">
        <v>3</v>
      </c>
      <c r="H26" s="10">
        <v>2</v>
      </c>
      <c r="I26" s="75">
        <f t="shared" si="4"/>
        <v>1</v>
      </c>
      <c r="J26" s="32">
        <f t="shared" si="5"/>
        <v>66.666666666666657</v>
      </c>
      <c r="K26" s="33">
        <f t="shared" si="6"/>
        <v>66.666666666666657</v>
      </c>
      <c r="L26" s="10">
        <v>3</v>
      </c>
      <c r="M26" s="51">
        <v>3</v>
      </c>
      <c r="N26" s="75">
        <f t="shared" si="7"/>
        <v>1</v>
      </c>
      <c r="O26" s="32">
        <f t="shared" si="8"/>
        <v>100</v>
      </c>
      <c r="P26" s="33">
        <f t="shared" si="9"/>
        <v>100</v>
      </c>
      <c r="Q26" s="10">
        <v>3</v>
      </c>
      <c r="R26" s="4">
        <v>0</v>
      </c>
      <c r="S26" s="32">
        <f t="shared" si="10"/>
        <v>0</v>
      </c>
      <c r="T26" s="33">
        <f t="shared" si="11"/>
        <v>0</v>
      </c>
      <c r="U26" s="10">
        <v>3</v>
      </c>
      <c r="V26" s="4">
        <v>0</v>
      </c>
      <c r="W26" s="32">
        <f t="shared" si="12"/>
        <v>0</v>
      </c>
      <c r="X26" s="33">
        <f t="shared" si="13"/>
        <v>0</v>
      </c>
      <c r="Y26" s="34">
        <f t="shared" si="14"/>
        <v>41.666666666666671</v>
      </c>
      <c r="Z26" s="36">
        <f>IF(E26="a",(H26+M26+R26+V26)/(G26+L26+Q26+U26)*100,IF(E26=2015,(V26/F26)*100,IF(E26=2014,(R26/F26)*100,IF(E26=2013,(M26/F26)*100,IF(E26=2012,(H26/F26)*100,0)))))</f>
        <v>41.666666666666671</v>
      </c>
    </row>
    <row r="27" spans="1:26" s="23" customFormat="1" ht="45.75" x14ac:dyDescent="0.3">
      <c r="A27" s="87"/>
      <c r="B27" s="77"/>
      <c r="C27" s="42" t="s">
        <v>68</v>
      </c>
      <c r="D27" s="18" t="s">
        <v>211</v>
      </c>
      <c r="E27" s="4">
        <v>2013</v>
      </c>
      <c r="F27" s="10">
        <v>6</v>
      </c>
      <c r="G27" s="10">
        <v>2</v>
      </c>
      <c r="H27" s="10">
        <v>0</v>
      </c>
      <c r="I27" s="75">
        <f t="shared" si="4"/>
        <v>1</v>
      </c>
      <c r="J27" s="32">
        <f t="shared" si="5"/>
        <v>0</v>
      </c>
      <c r="K27" s="33">
        <f t="shared" si="6"/>
        <v>0</v>
      </c>
      <c r="L27" s="10">
        <v>3</v>
      </c>
      <c r="M27" s="51">
        <v>2</v>
      </c>
      <c r="N27" s="75">
        <f t="shared" si="7"/>
        <v>1</v>
      </c>
      <c r="O27" s="32">
        <f t="shared" si="8"/>
        <v>66.666666666666657</v>
      </c>
      <c r="P27" s="33">
        <f t="shared" si="9"/>
        <v>66.666666666666657</v>
      </c>
      <c r="Q27" s="10">
        <v>4</v>
      </c>
      <c r="R27" s="4">
        <v>0</v>
      </c>
      <c r="S27" s="32">
        <f t="shared" si="10"/>
        <v>0</v>
      </c>
      <c r="T27" s="33">
        <f t="shared" si="11"/>
        <v>0</v>
      </c>
      <c r="U27" s="10">
        <v>6</v>
      </c>
      <c r="V27" s="4">
        <v>0</v>
      </c>
      <c r="W27" s="32">
        <f t="shared" si="12"/>
        <v>0</v>
      </c>
      <c r="X27" s="33">
        <f t="shared" si="13"/>
        <v>0</v>
      </c>
      <c r="Y27" s="34">
        <f t="shared" si="14"/>
        <v>33.333333333333329</v>
      </c>
      <c r="Z27" s="35">
        <f t="shared" si="15"/>
        <v>33.333333333333329</v>
      </c>
    </row>
    <row r="28" spans="1:26" ht="67.5" x14ac:dyDescent="0.3">
      <c r="A28" s="87"/>
      <c r="B28" s="77"/>
      <c r="C28" s="20" t="s">
        <v>69</v>
      </c>
      <c r="D28" s="18" t="s">
        <v>212</v>
      </c>
      <c r="E28" s="4" t="s">
        <v>11</v>
      </c>
      <c r="F28" s="9">
        <v>1</v>
      </c>
      <c r="G28" s="11">
        <v>0.9</v>
      </c>
      <c r="H28" s="11">
        <v>0.66</v>
      </c>
      <c r="I28" s="75">
        <f t="shared" si="4"/>
        <v>1</v>
      </c>
      <c r="J28" s="32">
        <f t="shared" si="5"/>
        <v>73.333333333333343</v>
      </c>
      <c r="K28" s="33">
        <f t="shared" si="6"/>
        <v>73.333333333333343</v>
      </c>
      <c r="L28" s="11">
        <v>1</v>
      </c>
      <c r="M28" s="50">
        <v>1</v>
      </c>
      <c r="N28" s="75">
        <f t="shared" si="7"/>
        <v>1</v>
      </c>
      <c r="O28" s="32">
        <f t="shared" si="8"/>
        <v>100</v>
      </c>
      <c r="P28" s="33">
        <f t="shared" si="9"/>
        <v>100</v>
      </c>
      <c r="Q28" s="11">
        <v>1</v>
      </c>
      <c r="R28" s="4">
        <v>0</v>
      </c>
      <c r="S28" s="32">
        <f t="shared" si="10"/>
        <v>0</v>
      </c>
      <c r="T28" s="33">
        <f t="shared" si="11"/>
        <v>0</v>
      </c>
      <c r="U28" s="11">
        <v>1</v>
      </c>
      <c r="V28" s="4">
        <v>0</v>
      </c>
      <c r="W28" s="32">
        <f t="shared" si="12"/>
        <v>0</v>
      </c>
      <c r="X28" s="33">
        <f t="shared" si="13"/>
        <v>0</v>
      </c>
      <c r="Y28" s="34">
        <f t="shared" si="14"/>
        <v>42.564102564102569</v>
      </c>
      <c r="Z28" s="36">
        <f>IF(E28="a",(H28+M28+R28+V28)/(G28+L28+Q28+U28)*100,IF(E28=2015,(V28/F28)*100,IF(E28=2014,(R28/F28)*100,IF(E28=2013,(M28/F28)*100,IF(E28=2012,(H28/F28)*100,0)))))</f>
        <v>42.564102564102569</v>
      </c>
    </row>
    <row r="29" spans="1:26" ht="45.75" x14ac:dyDescent="0.3">
      <c r="A29" s="87"/>
      <c r="B29" s="84" t="s">
        <v>30</v>
      </c>
      <c r="C29" s="20" t="s">
        <v>70</v>
      </c>
      <c r="D29" s="18" t="s">
        <v>213</v>
      </c>
      <c r="E29" s="4" t="s">
        <v>11</v>
      </c>
      <c r="F29" s="10">
        <v>4</v>
      </c>
      <c r="G29" s="12">
        <v>1</v>
      </c>
      <c r="H29" s="12">
        <v>0</v>
      </c>
      <c r="I29" s="75">
        <f t="shared" si="4"/>
        <v>1</v>
      </c>
      <c r="J29" s="32">
        <f t="shared" si="5"/>
        <v>0</v>
      </c>
      <c r="K29" s="33">
        <f t="shared" si="6"/>
        <v>0</v>
      </c>
      <c r="L29" s="12">
        <v>1</v>
      </c>
      <c r="M29" s="54">
        <v>0</v>
      </c>
      <c r="N29" s="75">
        <f t="shared" si="7"/>
        <v>1</v>
      </c>
      <c r="O29" s="32">
        <f t="shared" si="8"/>
        <v>0</v>
      </c>
      <c r="P29" s="33">
        <f t="shared" si="9"/>
        <v>0</v>
      </c>
      <c r="Q29" s="12">
        <v>1</v>
      </c>
      <c r="R29" s="4">
        <v>0</v>
      </c>
      <c r="S29" s="32">
        <f t="shared" si="10"/>
        <v>0</v>
      </c>
      <c r="T29" s="33">
        <f t="shared" si="11"/>
        <v>0</v>
      </c>
      <c r="U29" s="12">
        <v>1</v>
      </c>
      <c r="V29" s="4">
        <v>0</v>
      </c>
      <c r="W29" s="32">
        <f t="shared" si="12"/>
        <v>0</v>
      </c>
      <c r="X29" s="33">
        <f t="shared" si="13"/>
        <v>0</v>
      </c>
      <c r="Y29" s="34">
        <f t="shared" si="14"/>
        <v>0</v>
      </c>
      <c r="Z29" s="36">
        <f>IF(E29="a",(H29+M29+R29+V29)/(G29+L29+Q29+U29)*100,IF(E29=2015,(V29/F29)*100,IF(E29=2014,(R29/F29)*100,IF(E29=2013,(M29/F29)*100,IF(E29=2012,(H29/F29)*100,0)))))</f>
        <v>0</v>
      </c>
    </row>
    <row r="30" spans="1:26" ht="90" x14ac:dyDescent="0.3">
      <c r="A30" s="87"/>
      <c r="B30" s="85"/>
      <c r="C30" s="20" t="s">
        <v>71</v>
      </c>
      <c r="D30" s="18" t="s">
        <v>214</v>
      </c>
      <c r="E30" s="4">
        <v>2013</v>
      </c>
      <c r="F30" s="9">
        <v>0.8</v>
      </c>
      <c r="G30" s="11">
        <v>0.3</v>
      </c>
      <c r="H30" s="11">
        <v>0.28000000000000003</v>
      </c>
      <c r="I30" s="75">
        <f t="shared" si="4"/>
        <v>1</v>
      </c>
      <c r="J30" s="32">
        <f t="shared" si="5"/>
        <v>93.333333333333343</v>
      </c>
      <c r="K30" s="33">
        <f t="shared" si="6"/>
        <v>93.333333333333343</v>
      </c>
      <c r="L30" s="11">
        <v>0.4</v>
      </c>
      <c r="M30" s="50">
        <v>0.4</v>
      </c>
      <c r="N30" s="75">
        <f t="shared" si="7"/>
        <v>1</v>
      </c>
      <c r="O30" s="32">
        <f t="shared" si="8"/>
        <v>100</v>
      </c>
      <c r="P30" s="33">
        <f t="shared" si="9"/>
        <v>100</v>
      </c>
      <c r="Q30" s="11">
        <v>0.65</v>
      </c>
      <c r="R30" s="4">
        <v>0</v>
      </c>
      <c r="S30" s="32">
        <f t="shared" si="10"/>
        <v>0</v>
      </c>
      <c r="T30" s="33">
        <f t="shared" si="11"/>
        <v>0</v>
      </c>
      <c r="U30" s="11">
        <v>0.8</v>
      </c>
      <c r="V30" s="4">
        <v>0</v>
      </c>
      <c r="W30" s="32">
        <f t="shared" si="12"/>
        <v>0</v>
      </c>
      <c r="X30" s="33">
        <f t="shared" si="13"/>
        <v>0</v>
      </c>
      <c r="Y30" s="34">
        <f t="shared" si="14"/>
        <v>50</v>
      </c>
      <c r="Z30" s="35">
        <f t="shared" si="15"/>
        <v>50</v>
      </c>
    </row>
    <row r="31" spans="1:26" ht="56.25" x14ac:dyDescent="0.3">
      <c r="A31" s="87"/>
      <c r="B31" s="85"/>
      <c r="C31" s="20" t="s">
        <v>72</v>
      </c>
      <c r="D31" s="18" t="s">
        <v>215</v>
      </c>
      <c r="E31" s="4" t="s">
        <v>11</v>
      </c>
      <c r="F31" s="10">
        <v>1</v>
      </c>
      <c r="G31" s="12">
        <v>1</v>
      </c>
      <c r="H31" s="12">
        <v>0</v>
      </c>
      <c r="I31" s="75">
        <f t="shared" si="4"/>
        <v>1</v>
      </c>
      <c r="J31" s="32">
        <f t="shared" si="5"/>
        <v>0</v>
      </c>
      <c r="K31" s="33">
        <f t="shared" si="6"/>
        <v>0</v>
      </c>
      <c r="L31" s="12">
        <v>1</v>
      </c>
      <c r="M31" s="54">
        <v>0</v>
      </c>
      <c r="N31" s="75">
        <f t="shared" si="7"/>
        <v>1</v>
      </c>
      <c r="O31" s="32">
        <f t="shared" si="8"/>
        <v>0</v>
      </c>
      <c r="P31" s="33">
        <f t="shared" si="9"/>
        <v>0</v>
      </c>
      <c r="Q31" s="12">
        <v>1</v>
      </c>
      <c r="R31" s="4">
        <v>0</v>
      </c>
      <c r="S31" s="32">
        <f t="shared" si="10"/>
        <v>0</v>
      </c>
      <c r="T31" s="33">
        <f t="shared" si="11"/>
        <v>0</v>
      </c>
      <c r="U31" s="12">
        <v>1</v>
      </c>
      <c r="V31" s="4">
        <v>0</v>
      </c>
      <c r="W31" s="32">
        <f t="shared" si="12"/>
        <v>0</v>
      </c>
      <c r="X31" s="33">
        <f t="shared" si="13"/>
        <v>0</v>
      </c>
      <c r="Y31" s="34">
        <f t="shared" si="14"/>
        <v>0</v>
      </c>
      <c r="Z31" s="36">
        <f>IF(E31="a",(H31+M31+R31+V31)/(G31+L31+Q31+U31)*100,IF(E31=2015,(V31/F31)*100,IF(E31=2014,(R31/F31)*100,IF(E31=2013,(M31/F31)*100,IF(E31=2012,(H31/F31)*100,0)))))</f>
        <v>0</v>
      </c>
    </row>
    <row r="32" spans="1:26" ht="45.75" x14ac:dyDescent="0.3">
      <c r="A32" s="87"/>
      <c r="B32" s="85"/>
      <c r="C32" s="20" t="s">
        <v>73</v>
      </c>
      <c r="D32" s="18" t="s">
        <v>216</v>
      </c>
      <c r="E32" s="4" t="s">
        <v>11</v>
      </c>
      <c r="F32" s="9">
        <v>1</v>
      </c>
      <c r="G32" s="11">
        <v>1</v>
      </c>
      <c r="H32" s="11">
        <v>1</v>
      </c>
      <c r="I32" s="75">
        <f t="shared" si="4"/>
        <v>1</v>
      </c>
      <c r="J32" s="32">
        <f t="shared" si="5"/>
        <v>100</v>
      </c>
      <c r="K32" s="33">
        <f t="shared" si="6"/>
        <v>100</v>
      </c>
      <c r="L32" s="11">
        <v>1</v>
      </c>
      <c r="M32" s="50">
        <v>0</v>
      </c>
      <c r="N32" s="75">
        <f t="shared" si="7"/>
        <v>1</v>
      </c>
      <c r="O32" s="32">
        <f t="shared" si="8"/>
        <v>0</v>
      </c>
      <c r="P32" s="33">
        <f t="shared" si="9"/>
        <v>0</v>
      </c>
      <c r="Q32" s="11">
        <v>1</v>
      </c>
      <c r="R32" s="4">
        <v>0</v>
      </c>
      <c r="S32" s="32">
        <f t="shared" si="10"/>
        <v>0</v>
      </c>
      <c r="T32" s="33">
        <f t="shared" si="11"/>
        <v>0</v>
      </c>
      <c r="U32" s="11">
        <v>1</v>
      </c>
      <c r="V32" s="4">
        <v>0</v>
      </c>
      <c r="W32" s="32">
        <f t="shared" si="12"/>
        <v>0</v>
      </c>
      <c r="X32" s="33">
        <f t="shared" si="13"/>
        <v>0</v>
      </c>
      <c r="Y32" s="34">
        <f t="shared" si="14"/>
        <v>25</v>
      </c>
      <c r="Z32" s="36">
        <f>IF(E32="a",(H32+M32+R32+V32)/(G32+L32+Q32+U32)*100,IF(E32=2015,(V32/F32)*100,IF(E32=2014,(R32/F32)*100,IF(E32=2013,(M32/F32)*100,IF(E32=2012,(H32/F32)*100,0)))))</f>
        <v>25</v>
      </c>
    </row>
    <row r="33" spans="1:26" ht="67.5" x14ac:dyDescent="0.3">
      <c r="A33" s="87"/>
      <c r="B33" s="85"/>
      <c r="C33" s="20" t="s">
        <v>74</v>
      </c>
      <c r="D33" s="18" t="s">
        <v>217</v>
      </c>
      <c r="E33" s="4" t="s">
        <v>11</v>
      </c>
      <c r="F33" s="9">
        <v>1</v>
      </c>
      <c r="G33" s="11">
        <v>1</v>
      </c>
      <c r="H33" s="11">
        <v>0.8</v>
      </c>
      <c r="I33" s="75">
        <f t="shared" si="4"/>
        <v>1</v>
      </c>
      <c r="J33" s="32">
        <f t="shared" si="5"/>
        <v>80</v>
      </c>
      <c r="K33" s="33">
        <f t="shared" si="6"/>
        <v>80</v>
      </c>
      <c r="L33" s="11">
        <v>1</v>
      </c>
      <c r="M33" s="50">
        <v>0</v>
      </c>
      <c r="N33" s="75">
        <f t="shared" si="7"/>
        <v>1</v>
      </c>
      <c r="O33" s="32">
        <f t="shared" si="8"/>
        <v>0</v>
      </c>
      <c r="P33" s="33">
        <f t="shared" si="9"/>
        <v>0</v>
      </c>
      <c r="Q33" s="11">
        <v>1</v>
      </c>
      <c r="R33" s="4">
        <v>0</v>
      </c>
      <c r="S33" s="32">
        <f t="shared" si="10"/>
        <v>0</v>
      </c>
      <c r="T33" s="33">
        <f t="shared" si="11"/>
        <v>0</v>
      </c>
      <c r="U33" s="11">
        <v>1</v>
      </c>
      <c r="V33" s="4">
        <v>0</v>
      </c>
      <c r="W33" s="32">
        <f t="shared" si="12"/>
        <v>0</v>
      </c>
      <c r="X33" s="33">
        <f t="shared" si="13"/>
        <v>0</v>
      </c>
      <c r="Y33" s="34">
        <f t="shared" si="14"/>
        <v>20</v>
      </c>
      <c r="Z33" s="36">
        <f>IF(E33="a",(H33+M33+R33+V33)/(G33+L33+Q33+U33)*100,IF(E33=2015,(V33/F33)*100,IF(E33=2014,(R33/F33)*100,IF(E33=2013,(M33/F33)*100,IF(E33=2012,(H33/F33)*100,0)))))</f>
        <v>20</v>
      </c>
    </row>
    <row r="34" spans="1:26" ht="67.5" x14ac:dyDescent="0.3">
      <c r="A34" s="87"/>
      <c r="B34" s="85"/>
      <c r="C34" s="20" t="s">
        <v>75</v>
      </c>
      <c r="D34" s="18" t="s">
        <v>218</v>
      </c>
      <c r="E34" s="4" t="s">
        <v>11</v>
      </c>
      <c r="F34" s="9">
        <v>1</v>
      </c>
      <c r="G34" s="11">
        <v>1</v>
      </c>
      <c r="H34" s="11">
        <v>1</v>
      </c>
      <c r="I34" s="75">
        <f t="shared" si="4"/>
        <v>1</v>
      </c>
      <c r="J34" s="32">
        <f t="shared" si="5"/>
        <v>100</v>
      </c>
      <c r="K34" s="33">
        <f t="shared" si="6"/>
        <v>100</v>
      </c>
      <c r="L34" s="11">
        <v>1</v>
      </c>
      <c r="M34" s="50">
        <v>0.4</v>
      </c>
      <c r="N34" s="75">
        <f t="shared" si="7"/>
        <v>1</v>
      </c>
      <c r="O34" s="32">
        <f t="shared" si="8"/>
        <v>40</v>
      </c>
      <c r="P34" s="33">
        <f t="shared" si="9"/>
        <v>40</v>
      </c>
      <c r="Q34" s="11">
        <v>1</v>
      </c>
      <c r="R34" s="4">
        <v>0</v>
      </c>
      <c r="S34" s="32">
        <f t="shared" si="10"/>
        <v>0</v>
      </c>
      <c r="T34" s="33">
        <f t="shared" si="11"/>
        <v>0</v>
      </c>
      <c r="U34" s="11">
        <v>1</v>
      </c>
      <c r="V34" s="4">
        <v>0</v>
      </c>
      <c r="W34" s="32">
        <f t="shared" si="12"/>
        <v>0</v>
      </c>
      <c r="X34" s="33">
        <f t="shared" si="13"/>
        <v>0</v>
      </c>
      <c r="Y34" s="34">
        <f t="shared" si="14"/>
        <v>35</v>
      </c>
      <c r="Z34" s="36">
        <f>IF(E34="a",(H34+M34+R34+V34)/(G34+L34+Q34+U34)*100,IF(E34=2015,(V34/F34)*100,IF(E34=2014,(R34/F34)*100,IF(E34=2013,(M34/F34)*100,IF(E34=2012,(H34/F34)*100,0)))))</f>
        <v>35</v>
      </c>
    </row>
    <row r="35" spans="1:26" ht="90" x14ac:dyDescent="0.3">
      <c r="A35" s="87"/>
      <c r="B35" s="85"/>
      <c r="C35" s="20" t="s">
        <v>76</v>
      </c>
      <c r="D35" s="18" t="s">
        <v>219</v>
      </c>
      <c r="E35" s="4" t="s">
        <v>11</v>
      </c>
      <c r="F35" s="10">
        <v>12</v>
      </c>
      <c r="G35" s="10">
        <v>3</v>
      </c>
      <c r="H35" s="10">
        <v>3</v>
      </c>
      <c r="I35" s="75">
        <f t="shared" si="4"/>
        <v>1</v>
      </c>
      <c r="J35" s="32">
        <f t="shared" si="5"/>
        <v>100</v>
      </c>
      <c r="K35" s="33">
        <f t="shared" si="6"/>
        <v>100</v>
      </c>
      <c r="L35" s="10">
        <v>3</v>
      </c>
      <c r="M35" s="51">
        <v>0</v>
      </c>
      <c r="N35" s="75">
        <f t="shared" si="7"/>
        <v>1</v>
      </c>
      <c r="O35" s="32">
        <f t="shared" si="8"/>
        <v>0</v>
      </c>
      <c r="P35" s="33">
        <f t="shared" si="9"/>
        <v>0</v>
      </c>
      <c r="Q35" s="10">
        <v>3</v>
      </c>
      <c r="R35" s="4">
        <v>0</v>
      </c>
      <c r="S35" s="32">
        <f t="shared" si="10"/>
        <v>0</v>
      </c>
      <c r="T35" s="33">
        <f t="shared" si="11"/>
        <v>0</v>
      </c>
      <c r="U35" s="10">
        <v>3</v>
      </c>
      <c r="V35" s="4">
        <v>0</v>
      </c>
      <c r="W35" s="32">
        <f t="shared" si="12"/>
        <v>0</v>
      </c>
      <c r="X35" s="33">
        <f t="shared" si="13"/>
        <v>0</v>
      </c>
      <c r="Y35" s="34">
        <f t="shared" si="14"/>
        <v>25</v>
      </c>
      <c r="Z35" s="35">
        <f t="shared" si="15"/>
        <v>25</v>
      </c>
    </row>
    <row r="36" spans="1:26" ht="101.25" x14ac:dyDescent="0.3">
      <c r="A36" s="87"/>
      <c r="B36" s="85"/>
      <c r="C36" s="20" t="s">
        <v>77</v>
      </c>
      <c r="D36" s="18" t="s">
        <v>220</v>
      </c>
      <c r="E36" s="4" t="s">
        <v>11</v>
      </c>
      <c r="F36" s="10">
        <v>8</v>
      </c>
      <c r="G36" s="10">
        <v>2</v>
      </c>
      <c r="H36" s="10">
        <v>1</v>
      </c>
      <c r="I36" s="75">
        <f t="shared" si="4"/>
        <v>1</v>
      </c>
      <c r="J36" s="32">
        <f t="shared" si="5"/>
        <v>50</v>
      </c>
      <c r="K36" s="33">
        <f t="shared" si="6"/>
        <v>50</v>
      </c>
      <c r="L36" s="10">
        <v>2</v>
      </c>
      <c r="M36" s="51">
        <v>0</v>
      </c>
      <c r="N36" s="75">
        <f t="shared" si="7"/>
        <v>1</v>
      </c>
      <c r="O36" s="32">
        <f t="shared" si="8"/>
        <v>0</v>
      </c>
      <c r="P36" s="33">
        <f t="shared" si="9"/>
        <v>0</v>
      </c>
      <c r="Q36" s="10">
        <v>2</v>
      </c>
      <c r="R36" s="4">
        <v>0</v>
      </c>
      <c r="S36" s="32">
        <f t="shared" si="10"/>
        <v>0</v>
      </c>
      <c r="T36" s="33">
        <f t="shared" si="11"/>
        <v>0</v>
      </c>
      <c r="U36" s="10">
        <v>2</v>
      </c>
      <c r="V36" s="4">
        <v>0</v>
      </c>
      <c r="W36" s="32">
        <f t="shared" si="12"/>
        <v>0</v>
      </c>
      <c r="X36" s="33">
        <f t="shared" si="13"/>
        <v>0</v>
      </c>
      <c r="Y36" s="34">
        <f t="shared" si="14"/>
        <v>12.5</v>
      </c>
      <c r="Z36" s="35">
        <f t="shared" si="15"/>
        <v>12.5</v>
      </c>
    </row>
    <row r="37" spans="1:26" ht="123.75" x14ac:dyDescent="0.3">
      <c r="A37" s="87"/>
      <c r="B37" s="85"/>
      <c r="C37" s="20" t="s">
        <v>78</v>
      </c>
      <c r="D37" s="18" t="s">
        <v>221</v>
      </c>
      <c r="E37" s="4" t="s">
        <v>11</v>
      </c>
      <c r="F37" s="9">
        <v>1</v>
      </c>
      <c r="G37" s="11">
        <v>1</v>
      </c>
      <c r="H37" s="11">
        <v>0</v>
      </c>
      <c r="I37" s="75">
        <f t="shared" si="4"/>
        <v>1</v>
      </c>
      <c r="J37" s="32">
        <f t="shared" si="5"/>
        <v>0</v>
      </c>
      <c r="K37" s="33">
        <f t="shared" si="6"/>
        <v>0</v>
      </c>
      <c r="L37" s="11">
        <v>1</v>
      </c>
      <c r="M37" s="50">
        <v>0</v>
      </c>
      <c r="N37" s="75">
        <f t="shared" si="7"/>
        <v>1</v>
      </c>
      <c r="O37" s="32">
        <f t="shared" si="8"/>
        <v>0</v>
      </c>
      <c r="P37" s="33">
        <f t="shared" si="9"/>
        <v>0</v>
      </c>
      <c r="Q37" s="11">
        <v>1</v>
      </c>
      <c r="R37" s="4">
        <v>0</v>
      </c>
      <c r="S37" s="32">
        <f t="shared" si="10"/>
        <v>0</v>
      </c>
      <c r="T37" s="33">
        <f t="shared" si="11"/>
        <v>0</v>
      </c>
      <c r="U37" s="11">
        <v>1</v>
      </c>
      <c r="V37" s="4">
        <v>0</v>
      </c>
      <c r="W37" s="32">
        <f t="shared" si="12"/>
        <v>0</v>
      </c>
      <c r="X37" s="33">
        <f t="shared" si="13"/>
        <v>0</v>
      </c>
      <c r="Y37" s="34">
        <f t="shared" si="14"/>
        <v>0</v>
      </c>
      <c r="Z37" s="36">
        <f>IF(E37="a",(H37+M37+R37+V37)/(G37+L37+Q37+U37)*100,IF(E37=2015,(V37/F37)*100,IF(E37=2014,(R37/F37)*100,IF(E37=2013,(M37/F37)*100,IF(E37=2012,(H37/F37)*100,0)))))</f>
        <v>0</v>
      </c>
    </row>
    <row r="38" spans="1:26" ht="67.5" x14ac:dyDescent="0.3">
      <c r="A38" s="87"/>
      <c r="B38" s="85"/>
      <c r="C38" s="20" t="s">
        <v>79</v>
      </c>
      <c r="D38" s="18" t="s">
        <v>222</v>
      </c>
      <c r="E38" s="4" t="s">
        <v>11</v>
      </c>
      <c r="F38" s="10">
        <v>3</v>
      </c>
      <c r="G38" s="10">
        <v>3</v>
      </c>
      <c r="H38" s="10">
        <v>3</v>
      </c>
      <c r="I38" s="75">
        <f t="shared" si="4"/>
        <v>1</v>
      </c>
      <c r="J38" s="32">
        <f t="shared" si="5"/>
        <v>100</v>
      </c>
      <c r="K38" s="33">
        <f t="shared" si="6"/>
        <v>100</v>
      </c>
      <c r="L38" s="10">
        <v>3</v>
      </c>
      <c r="M38" s="51">
        <v>0</v>
      </c>
      <c r="N38" s="75">
        <f t="shared" si="7"/>
        <v>1</v>
      </c>
      <c r="O38" s="32">
        <f t="shared" si="8"/>
        <v>0</v>
      </c>
      <c r="P38" s="33">
        <f t="shared" si="9"/>
        <v>0</v>
      </c>
      <c r="Q38" s="10">
        <v>3</v>
      </c>
      <c r="R38" s="4">
        <v>0</v>
      </c>
      <c r="S38" s="32">
        <f t="shared" si="10"/>
        <v>0</v>
      </c>
      <c r="T38" s="33">
        <f t="shared" si="11"/>
        <v>0</v>
      </c>
      <c r="U38" s="10">
        <v>3</v>
      </c>
      <c r="V38" s="4">
        <v>0</v>
      </c>
      <c r="W38" s="32">
        <f t="shared" si="12"/>
        <v>0</v>
      </c>
      <c r="X38" s="33">
        <f t="shared" si="13"/>
        <v>0</v>
      </c>
      <c r="Y38" s="34">
        <f t="shared" si="14"/>
        <v>25</v>
      </c>
      <c r="Z38" s="36">
        <f>IF(E38="a",(H38+M38+R38+V38)/(G38+L38+Q38+U38)*100,IF(E38=2015,(V38/F38)*100,IF(E38=2014,(R38/F38)*100,IF(E38=2013,(M38/F38)*100,IF(E38=2012,(H38/F38)*100,0)))))</f>
        <v>25</v>
      </c>
    </row>
    <row r="39" spans="1:26" ht="67.5" x14ac:dyDescent="0.3">
      <c r="A39" s="87"/>
      <c r="B39" s="86"/>
      <c r="C39" s="20" t="s">
        <v>80</v>
      </c>
      <c r="D39" s="18" t="s">
        <v>223</v>
      </c>
      <c r="E39" s="4" t="s">
        <v>11</v>
      </c>
      <c r="F39" s="10">
        <v>2</v>
      </c>
      <c r="G39" s="10">
        <v>2</v>
      </c>
      <c r="H39" s="10">
        <v>0</v>
      </c>
      <c r="I39" s="75">
        <f t="shared" si="4"/>
        <v>1</v>
      </c>
      <c r="J39" s="32">
        <f t="shared" si="5"/>
        <v>0</v>
      </c>
      <c r="K39" s="33">
        <f t="shared" si="6"/>
        <v>0</v>
      </c>
      <c r="L39" s="10">
        <v>2</v>
      </c>
      <c r="M39" s="51">
        <v>0</v>
      </c>
      <c r="N39" s="75">
        <f t="shared" si="7"/>
        <v>1</v>
      </c>
      <c r="O39" s="32">
        <f t="shared" si="8"/>
        <v>0</v>
      </c>
      <c r="P39" s="33">
        <f t="shared" si="9"/>
        <v>0</v>
      </c>
      <c r="Q39" s="10">
        <v>2</v>
      </c>
      <c r="R39" s="4">
        <v>0</v>
      </c>
      <c r="S39" s="32">
        <f t="shared" si="10"/>
        <v>0</v>
      </c>
      <c r="T39" s="33">
        <f t="shared" si="11"/>
        <v>0</v>
      </c>
      <c r="U39" s="10">
        <v>2</v>
      </c>
      <c r="V39" s="4">
        <v>0</v>
      </c>
      <c r="W39" s="32">
        <f t="shared" si="12"/>
        <v>0</v>
      </c>
      <c r="X39" s="33">
        <f t="shared" si="13"/>
        <v>0</v>
      </c>
      <c r="Y39" s="34">
        <f t="shared" si="14"/>
        <v>0</v>
      </c>
      <c r="Z39" s="36">
        <f>IF(E39="a",(H39+M39+R39+V39)/(G39+L39+Q39+U39)*100,IF(E39=2015,(V39/F39)*100,IF(E39=2014,(R39/F39)*100,IF(E39=2013,(M39/F39)*100,IF(E39=2012,(H39/F39)*100,0)))))</f>
        <v>0</v>
      </c>
    </row>
    <row r="40" spans="1:26" ht="56.25" x14ac:dyDescent="0.3">
      <c r="A40" s="87"/>
      <c r="B40" s="84" t="s">
        <v>31</v>
      </c>
      <c r="C40" s="20" t="s">
        <v>81</v>
      </c>
      <c r="D40" s="18" t="s">
        <v>224</v>
      </c>
      <c r="E40" s="4" t="s">
        <v>11</v>
      </c>
      <c r="F40" s="10">
        <v>1</v>
      </c>
      <c r="G40" s="10">
        <v>0</v>
      </c>
      <c r="H40" s="10">
        <v>0</v>
      </c>
      <c r="I40" s="75">
        <f t="shared" si="4"/>
        <v>0</v>
      </c>
      <c r="J40" s="32" t="str">
        <f t="shared" si="5"/>
        <v>NA</v>
      </c>
      <c r="K40" s="33" t="str">
        <f t="shared" si="6"/>
        <v>NA</v>
      </c>
      <c r="L40" s="10">
        <v>1</v>
      </c>
      <c r="M40" s="51">
        <v>0</v>
      </c>
      <c r="N40" s="75">
        <f t="shared" si="7"/>
        <v>1</v>
      </c>
      <c r="O40" s="32">
        <f t="shared" si="8"/>
        <v>0</v>
      </c>
      <c r="P40" s="33">
        <f t="shared" si="9"/>
        <v>0</v>
      </c>
      <c r="Q40" s="10">
        <v>0</v>
      </c>
      <c r="R40" s="4">
        <v>0</v>
      </c>
      <c r="S40" s="32" t="str">
        <f t="shared" si="10"/>
        <v>NA</v>
      </c>
      <c r="T40" s="33" t="str">
        <f t="shared" si="11"/>
        <v>NA</v>
      </c>
      <c r="U40" s="10">
        <v>0</v>
      </c>
      <c r="V40" s="4">
        <v>0</v>
      </c>
      <c r="W40" s="32" t="str">
        <f t="shared" si="12"/>
        <v>NA</v>
      </c>
      <c r="X40" s="33" t="str">
        <f t="shared" si="13"/>
        <v>NA</v>
      </c>
      <c r="Y40" s="34">
        <f t="shared" si="14"/>
        <v>0</v>
      </c>
      <c r="Z40" s="35">
        <f t="shared" si="15"/>
        <v>0</v>
      </c>
    </row>
    <row r="41" spans="1:26" ht="101.25" x14ac:dyDescent="0.3">
      <c r="A41" s="87"/>
      <c r="B41" s="85"/>
      <c r="C41" s="20" t="s">
        <v>82</v>
      </c>
      <c r="D41" s="18" t="s">
        <v>225</v>
      </c>
      <c r="E41" s="4" t="s">
        <v>11</v>
      </c>
      <c r="F41" s="10">
        <v>10</v>
      </c>
      <c r="G41" s="10">
        <v>2</v>
      </c>
      <c r="H41" s="10">
        <v>3</v>
      </c>
      <c r="I41" s="75">
        <f t="shared" si="4"/>
        <v>1</v>
      </c>
      <c r="J41" s="32">
        <f t="shared" si="5"/>
        <v>100</v>
      </c>
      <c r="K41" s="33">
        <f t="shared" si="6"/>
        <v>150</v>
      </c>
      <c r="L41" s="10">
        <v>3</v>
      </c>
      <c r="M41" s="51">
        <v>4</v>
      </c>
      <c r="N41" s="75">
        <f t="shared" si="7"/>
        <v>1</v>
      </c>
      <c r="O41" s="32">
        <f t="shared" si="8"/>
        <v>100</v>
      </c>
      <c r="P41" s="33">
        <f t="shared" si="9"/>
        <v>133.33333333333331</v>
      </c>
      <c r="Q41" s="10">
        <v>3</v>
      </c>
      <c r="R41" s="4">
        <v>0</v>
      </c>
      <c r="S41" s="32">
        <f t="shared" si="10"/>
        <v>0</v>
      </c>
      <c r="T41" s="33">
        <f t="shared" si="11"/>
        <v>0</v>
      </c>
      <c r="U41" s="10">
        <v>2</v>
      </c>
      <c r="V41" s="4">
        <v>0</v>
      </c>
      <c r="W41" s="32">
        <f t="shared" si="12"/>
        <v>0</v>
      </c>
      <c r="X41" s="33">
        <f t="shared" si="13"/>
        <v>0</v>
      </c>
      <c r="Y41" s="34">
        <f t="shared" si="14"/>
        <v>70</v>
      </c>
      <c r="Z41" s="35">
        <f t="shared" si="15"/>
        <v>70</v>
      </c>
    </row>
    <row r="42" spans="1:26" ht="45.75" x14ac:dyDescent="0.3">
      <c r="A42" s="87"/>
      <c r="B42" s="85"/>
      <c r="C42" s="20" t="s">
        <v>83</v>
      </c>
      <c r="D42" s="18" t="s">
        <v>226</v>
      </c>
      <c r="E42" s="4" t="s">
        <v>11</v>
      </c>
      <c r="F42" s="10">
        <v>24</v>
      </c>
      <c r="G42" s="12">
        <v>6</v>
      </c>
      <c r="H42" s="12">
        <v>67</v>
      </c>
      <c r="I42" s="75">
        <f t="shared" si="4"/>
        <v>1</v>
      </c>
      <c r="J42" s="32">
        <f t="shared" si="5"/>
        <v>100</v>
      </c>
      <c r="K42" s="33">
        <f t="shared" si="6"/>
        <v>1116.6666666666665</v>
      </c>
      <c r="L42" s="12">
        <v>6</v>
      </c>
      <c r="M42" s="54">
        <v>34</v>
      </c>
      <c r="N42" s="75">
        <f t="shared" si="7"/>
        <v>1</v>
      </c>
      <c r="O42" s="32">
        <f t="shared" si="8"/>
        <v>100</v>
      </c>
      <c r="P42" s="33">
        <f t="shared" si="9"/>
        <v>566.66666666666674</v>
      </c>
      <c r="Q42" s="12">
        <v>6</v>
      </c>
      <c r="R42" s="4">
        <v>0</v>
      </c>
      <c r="S42" s="32">
        <f t="shared" si="10"/>
        <v>0</v>
      </c>
      <c r="T42" s="33">
        <f t="shared" si="11"/>
        <v>0</v>
      </c>
      <c r="U42" s="12">
        <v>6</v>
      </c>
      <c r="V42" s="4">
        <v>0</v>
      </c>
      <c r="W42" s="32">
        <f t="shared" si="12"/>
        <v>0</v>
      </c>
      <c r="X42" s="33">
        <f t="shared" si="13"/>
        <v>0</v>
      </c>
      <c r="Y42" s="34">
        <f t="shared" si="14"/>
        <v>100</v>
      </c>
      <c r="Z42" s="35">
        <f t="shared" si="15"/>
        <v>420.83333333333331</v>
      </c>
    </row>
    <row r="43" spans="1:26" ht="90" x14ac:dyDescent="0.3">
      <c r="A43" s="87"/>
      <c r="B43" s="85"/>
      <c r="C43" s="20" t="s">
        <v>84</v>
      </c>
      <c r="D43" s="18" t="s">
        <v>227</v>
      </c>
      <c r="E43" s="4" t="s">
        <v>11</v>
      </c>
      <c r="F43" s="9">
        <v>1</v>
      </c>
      <c r="G43" s="11">
        <v>1</v>
      </c>
      <c r="H43" s="11">
        <v>1</v>
      </c>
      <c r="I43" s="75">
        <f t="shared" si="4"/>
        <v>1</v>
      </c>
      <c r="J43" s="32">
        <f t="shared" si="5"/>
        <v>100</v>
      </c>
      <c r="K43" s="33">
        <f t="shared" si="6"/>
        <v>100</v>
      </c>
      <c r="L43" s="11">
        <v>1</v>
      </c>
      <c r="M43" s="55" t="s">
        <v>337</v>
      </c>
      <c r="N43" s="75">
        <f t="shared" si="7"/>
        <v>1</v>
      </c>
      <c r="O43" s="32">
        <f t="shared" si="8"/>
        <v>100</v>
      </c>
      <c r="P43" s="33">
        <f t="shared" si="9"/>
        <v>100</v>
      </c>
      <c r="Q43" s="11">
        <v>1</v>
      </c>
      <c r="R43" s="4">
        <v>0</v>
      </c>
      <c r="S43" s="32">
        <f t="shared" si="10"/>
        <v>0</v>
      </c>
      <c r="T43" s="33">
        <f t="shared" si="11"/>
        <v>0</v>
      </c>
      <c r="U43" s="11">
        <v>1</v>
      </c>
      <c r="V43" s="4">
        <v>0</v>
      </c>
      <c r="W43" s="32">
        <f t="shared" si="12"/>
        <v>0</v>
      </c>
      <c r="X43" s="33">
        <f t="shared" si="13"/>
        <v>0</v>
      </c>
      <c r="Y43" s="34">
        <f t="shared" si="14"/>
        <v>50</v>
      </c>
      <c r="Z43" s="36">
        <f>IF(E43="a",(H43+M43+R43+V43)/(G43+L43+Q43+U43)*100,IF(E43=2015,(V43/F43)*100,IF(E43=2014,(R43/F43)*100,IF(E43=2013,(M43/F43)*100,IF(E43=2012,(H43/F43)*100,0)))))</f>
        <v>50</v>
      </c>
    </row>
    <row r="44" spans="1:26" ht="56.25" x14ac:dyDescent="0.3">
      <c r="A44" s="87"/>
      <c r="B44" s="85"/>
      <c r="C44" s="20" t="s">
        <v>85</v>
      </c>
      <c r="D44" s="18" t="s">
        <v>228</v>
      </c>
      <c r="E44" s="4">
        <v>2013</v>
      </c>
      <c r="F44" s="9">
        <v>0.95</v>
      </c>
      <c r="G44" s="11">
        <v>0.89</v>
      </c>
      <c r="H44" s="11">
        <v>0.89</v>
      </c>
      <c r="I44" s="75">
        <f t="shared" si="4"/>
        <v>1</v>
      </c>
      <c r="J44" s="32">
        <f t="shared" si="5"/>
        <v>100</v>
      </c>
      <c r="K44" s="33">
        <f t="shared" si="6"/>
        <v>100</v>
      </c>
      <c r="L44" s="11">
        <v>0.92</v>
      </c>
      <c r="M44" s="55" t="s">
        <v>338</v>
      </c>
      <c r="N44" s="75">
        <f t="shared" si="7"/>
        <v>1</v>
      </c>
      <c r="O44" s="32">
        <f t="shared" si="8"/>
        <v>100</v>
      </c>
      <c r="P44" s="33">
        <f t="shared" si="9"/>
        <v>100</v>
      </c>
      <c r="Q44" s="11">
        <v>0.93</v>
      </c>
      <c r="R44" s="4">
        <v>0</v>
      </c>
      <c r="S44" s="32">
        <f t="shared" si="10"/>
        <v>0</v>
      </c>
      <c r="T44" s="33">
        <f t="shared" si="11"/>
        <v>0</v>
      </c>
      <c r="U44" s="11">
        <v>0.95</v>
      </c>
      <c r="V44" s="4">
        <v>0</v>
      </c>
      <c r="W44" s="32">
        <f t="shared" si="12"/>
        <v>0</v>
      </c>
      <c r="X44" s="33">
        <f t="shared" si="13"/>
        <v>0</v>
      </c>
      <c r="Y44" s="34">
        <f t="shared" si="14"/>
        <v>96.842105263157904</v>
      </c>
      <c r="Z44" s="35">
        <f t="shared" si="15"/>
        <v>96.842105263157904</v>
      </c>
    </row>
    <row r="45" spans="1:26" ht="56.25" x14ac:dyDescent="0.3">
      <c r="A45" s="87"/>
      <c r="B45" s="85"/>
      <c r="C45" s="20" t="s">
        <v>86</v>
      </c>
      <c r="D45" s="18" t="s">
        <v>229</v>
      </c>
      <c r="E45" s="4" t="s">
        <v>11</v>
      </c>
      <c r="F45" s="9">
        <v>0.95</v>
      </c>
      <c r="G45" s="11">
        <v>0.95</v>
      </c>
      <c r="H45" s="11">
        <v>0.95</v>
      </c>
      <c r="I45" s="75">
        <f t="shared" si="4"/>
        <v>1</v>
      </c>
      <c r="J45" s="32">
        <f t="shared" si="5"/>
        <v>100</v>
      </c>
      <c r="K45" s="33">
        <f t="shared" si="6"/>
        <v>100</v>
      </c>
      <c r="L45" s="11">
        <v>0.95</v>
      </c>
      <c r="M45" s="50">
        <v>0.95</v>
      </c>
      <c r="N45" s="75">
        <f t="shared" si="7"/>
        <v>1</v>
      </c>
      <c r="O45" s="32">
        <f t="shared" si="8"/>
        <v>100</v>
      </c>
      <c r="P45" s="33">
        <f t="shared" si="9"/>
        <v>100</v>
      </c>
      <c r="Q45" s="11">
        <v>0.95</v>
      </c>
      <c r="R45" s="4">
        <v>0</v>
      </c>
      <c r="S45" s="32">
        <f t="shared" si="10"/>
        <v>0</v>
      </c>
      <c r="T45" s="33">
        <f t="shared" si="11"/>
        <v>0</v>
      </c>
      <c r="U45" s="11">
        <v>0.95</v>
      </c>
      <c r="V45" s="4">
        <v>0</v>
      </c>
      <c r="W45" s="32">
        <f t="shared" si="12"/>
        <v>0</v>
      </c>
      <c r="X45" s="33">
        <f t="shared" si="13"/>
        <v>0</v>
      </c>
      <c r="Y45" s="34">
        <f t="shared" si="14"/>
        <v>50</v>
      </c>
      <c r="Z45" s="36">
        <f>IF(E45="a",(H45+M45+R45+V45)/(G45+L45+Q45+U45)*100,IF(E45=2015,(V45/F45)*100,IF(E45=2014,(R45/F45)*100,IF(E45=2013,(M45/F45)*100,IF(E45=2012,(H45/F45)*100,0)))))</f>
        <v>50</v>
      </c>
    </row>
    <row r="46" spans="1:26" ht="90" x14ac:dyDescent="0.3">
      <c r="A46" s="87"/>
      <c r="B46" s="85"/>
      <c r="C46" s="20" t="s">
        <v>87</v>
      </c>
      <c r="D46" s="18" t="s">
        <v>230</v>
      </c>
      <c r="E46" s="4" t="s">
        <v>11</v>
      </c>
      <c r="F46" s="9">
        <v>1</v>
      </c>
      <c r="G46" s="11">
        <v>1</v>
      </c>
      <c r="H46" s="11">
        <v>1</v>
      </c>
      <c r="I46" s="75">
        <f t="shared" si="4"/>
        <v>1</v>
      </c>
      <c r="J46" s="32">
        <f t="shared" si="5"/>
        <v>100</v>
      </c>
      <c r="K46" s="33">
        <f t="shared" si="6"/>
        <v>100</v>
      </c>
      <c r="L46" s="11">
        <v>1</v>
      </c>
      <c r="M46" s="50">
        <v>1</v>
      </c>
      <c r="N46" s="75">
        <f t="shared" si="7"/>
        <v>1</v>
      </c>
      <c r="O46" s="32">
        <f t="shared" si="8"/>
        <v>100</v>
      </c>
      <c r="P46" s="33">
        <f t="shared" si="9"/>
        <v>100</v>
      </c>
      <c r="Q46" s="11">
        <v>1</v>
      </c>
      <c r="R46" s="4">
        <v>0</v>
      </c>
      <c r="S46" s="32">
        <f t="shared" si="10"/>
        <v>0</v>
      </c>
      <c r="T46" s="33">
        <f t="shared" si="11"/>
        <v>0</v>
      </c>
      <c r="U46" s="11">
        <v>1</v>
      </c>
      <c r="V46" s="4">
        <v>0</v>
      </c>
      <c r="W46" s="32">
        <f t="shared" si="12"/>
        <v>0</v>
      </c>
      <c r="X46" s="33">
        <f t="shared" si="13"/>
        <v>0</v>
      </c>
      <c r="Y46" s="34">
        <f t="shared" si="14"/>
        <v>50</v>
      </c>
      <c r="Z46" s="36">
        <f>IF(E46="a",(H46+M46+R46+V46)/(G46+L46+Q46+U46)*100,IF(E46=2015,(V46/F46)*100,IF(E46=2014,(R46/F46)*100,IF(E46=2013,(M46/F46)*100,IF(E46=2012,(H46/F46)*100,0)))))</f>
        <v>50</v>
      </c>
    </row>
    <row r="47" spans="1:26" ht="112.5" x14ac:dyDescent="0.3">
      <c r="A47" s="87"/>
      <c r="B47" s="85"/>
      <c r="C47" s="20" t="s">
        <v>88</v>
      </c>
      <c r="D47" s="18" t="s">
        <v>12</v>
      </c>
      <c r="E47" s="4" t="s">
        <v>11</v>
      </c>
      <c r="F47" s="10">
        <v>1</v>
      </c>
      <c r="G47" s="10">
        <v>0</v>
      </c>
      <c r="H47" s="10">
        <v>0</v>
      </c>
      <c r="I47" s="75">
        <f t="shared" si="4"/>
        <v>0</v>
      </c>
      <c r="J47" s="32" t="str">
        <f t="shared" si="5"/>
        <v>NA</v>
      </c>
      <c r="K47" s="33" t="str">
        <f t="shared" si="6"/>
        <v>NA</v>
      </c>
      <c r="L47" s="10">
        <v>1</v>
      </c>
      <c r="M47" s="56">
        <v>0</v>
      </c>
      <c r="N47" s="75">
        <f t="shared" si="7"/>
        <v>1</v>
      </c>
      <c r="O47" s="32">
        <f t="shared" si="8"/>
        <v>0</v>
      </c>
      <c r="P47" s="33">
        <f t="shared" si="9"/>
        <v>0</v>
      </c>
      <c r="Q47" s="10">
        <v>1</v>
      </c>
      <c r="R47" s="4">
        <v>0</v>
      </c>
      <c r="S47" s="32">
        <f t="shared" si="10"/>
        <v>0</v>
      </c>
      <c r="T47" s="33">
        <f t="shared" si="11"/>
        <v>0</v>
      </c>
      <c r="U47" s="10">
        <v>1</v>
      </c>
      <c r="V47" s="4">
        <v>0</v>
      </c>
      <c r="W47" s="32">
        <f t="shared" si="12"/>
        <v>0</v>
      </c>
      <c r="X47" s="33">
        <f t="shared" si="13"/>
        <v>0</v>
      </c>
      <c r="Y47" s="34">
        <f t="shared" si="14"/>
        <v>0</v>
      </c>
      <c r="Z47" s="36">
        <f>IF(E47="a",(H47+M47+R47+V47)/(G47+L47+Q47+U47)*100,IF(E47=2015,(V47/F47)*100,IF(E47=2014,(R47/F47)*100,IF(E47=2013,(M47/F47)*100,IF(E47=2012,(H47/F47)*100,0)))))</f>
        <v>0</v>
      </c>
    </row>
    <row r="48" spans="1:26" ht="90" x14ac:dyDescent="0.3">
      <c r="A48" s="87"/>
      <c r="B48" s="85"/>
      <c r="C48" s="20" t="s">
        <v>89</v>
      </c>
      <c r="D48" s="18" t="s">
        <v>230</v>
      </c>
      <c r="E48" s="4" t="s">
        <v>11</v>
      </c>
      <c r="F48" s="9">
        <v>1</v>
      </c>
      <c r="G48" s="11">
        <v>1</v>
      </c>
      <c r="H48" s="11">
        <v>1</v>
      </c>
      <c r="I48" s="75">
        <f t="shared" si="4"/>
        <v>1</v>
      </c>
      <c r="J48" s="32">
        <f t="shared" si="5"/>
        <v>100</v>
      </c>
      <c r="K48" s="33">
        <f t="shared" si="6"/>
        <v>100</v>
      </c>
      <c r="L48" s="11">
        <v>1</v>
      </c>
      <c r="M48" s="55" t="s">
        <v>339</v>
      </c>
      <c r="N48" s="75">
        <f t="shared" si="7"/>
        <v>1</v>
      </c>
      <c r="O48" s="32">
        <f t="shared" si="8"/>
        <v>100</v>
      </c>
      <c r="P48" s="33">
        <f t="shared" si="9"/>
        <v>10000</v>
      </c>
      <c r="Q48" s="11">
        <v>1</v>
      </c>
      <c r="R48" s="4">
        <v>0</v>
      </c>
      <c r="S48" s="32">
        <f t="shared" si="10"/>
        <v>0</v>
      </c>
      <c r="T48" s="33">
        <f t="shared" si="11"/>
        <v>0</v>
      </c>
      <c r="U48" s="11">
        <v>1</v>
      </c>
      <c r="V48" s="4">
        <v>0</v>
      </c>
      <c r="W48" s="32">
        <f t="shared" si="12"/>
        <v>0</v>
      </c>
      <c r="X48" s="33">
        <f t="shared" si="13"/>
        <v>0</v>
      </c>
      <c r="Y48" s="34">
        <f t="shared" si="14"/>
        <v>100</v>
      </c>
      <c r="Z48" s="36">
        <f>IF(E48="a",(H48+M48+R48+V48)/(G48+L48+Q48+U48)*100,IF(E48=2015,(V48/F48)*100,IF(E48=2014,(R48/F48)*100,IF(E48=2013,(M48/F48)*100,IF(E48=2012,(H48/F48)*100,0)))))</f>
        <v>2525</v>
      </c>
    </row>
    <row r="49" spans="1:26" ht="101.25" x14ac:dyDescent="0.3">
      <c r="A49" s="87"/>
      <c r="B49" s="85"/>
      <c r="C49" s="20" t="s">
        <v>90</v>
      </c>
      <c r="D49" s="18" t="s">
        <v>231</v>
      </c>
      <c r="E49" s="4" t="s">
        <v>11</v>
      </c>
      <c r="F49" s="10">
        <v>2</v>
      </c>
      <c r="G49" s="12">
        <v>0</v>
      </c>
      <c r="H49" s="12">
        <v>0</v>
      </c>
      <c r="I49" s="75">
        <f t="shared" si="4"/>
        <v>0</v>
      </c>
      <c r="J49" s="32" t="str">
        <f t="shared" si="5"/>
        <v>NA</v>
      </c>
      <c r="K49" s="33" t="str">
        <f t="shared" si="6"/>
        <v>NA</v>
      </c>
      <c r="L49" s="12">
        <v>0</v>
      </c>
      <c r="M49" s="54">
        <v>2</v>
      </c>
      <c r="N49" s="75">
        <f t="shared" si="7"/>
        <v>1</v>
      </c>
      <c r="O49" s="32">
        <f t="shared" si="8"/>
        <v>100</v>
      </c>
      <c r="P49" s="33">
        <f t="shared" si="9"/>
        <v>200</v>
      </c>
      <c r="Q49" s="12">
        <v>1</v>
      </c>
      <c r="R49" s="4">
        <v>0</v>
      </c>
      <c r="S49" s="32">
        <f t="shared" si="10"/>
        <v>0</v>
      </c>
      <c r="T49" s="33">
        <f t="shared" si="11"/>
        <v>0</v>
      </c>
      <c r="U49" s="12">
        <v>1</v>
      </c>
      <c r="V49" s="4">
        <v>0</v>
      </c>
      <c r="W49" s="32">
        <f t="shared" si="12"/>
        <v>0</v>
      </c>
      <c r="X49" s="33">
        <f t="shared" si="13"/>
        <v>0</v>
      </c>
      <c r="Y49" s="34">
        <f t="shared" si="14"/>
        <v>100</v>
      </c>
      <c r="Z49" s="35">
        <f t="shared" si="15"/>
        <v>100</v>
      </c>
    </row>
    <row r="50" spans="1:26" ht="112.5" x14ac:dyDescent="0.3">
      <c r="A50" s="87"/>
      <c r="B50" s="85"/>
      <c r="C50" s="20" t="s">
        <v>91</v>
      </c>
      <c r="D50" s="18" t="s">
        <v>232</v>
      </c>
      <c r="E50" s="4" t="s">
        <v>11</v>
      </c>
      <c r="F50" s="10">
        <v>3</v>
      </c>
      <c r="G50" s="13">
        <v>1</v>
      </c>
      <c r="H50" s="13">
        <v>0</v>
      </c>
      <c r="I50" s="75">
        <f t="shared" si="4"/>
        <v>1</v>
      </c>
      <c r="J50" s="32">
        <f t="shared" si="5"/>
        <v>0</v>
      </c>
      <c r="K50" s="33">
        <f t="shared" si="6"/>
        <v>0</v>
      </c>
      <c r="L50" s="13">
        <v>1</v>
      </c>
      <c r="M50" s="57">
        <v>3</v>
      </c>
      <c r="N50" s="75">
        <f t="shared" si="7"/>
        <v>1</v>
      </c>
      <c r="O50" s="32">
        <f t="shared" si="8"/>
        <v>100</v>
      </c>
      <c r="P50" s="33">
        <f t="shared" si="9"/>
        <v>300</v>
      </c>
      <c r="Q50" s="13">
        <v>1</v>
      </c>
      <c r="R50" s="4">
        <v>0</v>
      </c>
      <c r="S50" s="32">
        <f t="shared" si="10"/>
        <v>0</v>
      </c>
      <c r="T50" s="33">
        <f t="shared" si="11"/>
        <v>0</v>
      </c>
      <c r="U50" s="13">
        <v>0</v>
      </c>
      <c r="V50" s="4">
        <v>0</v>
      </c>
      <c r="W50" s="32" t="str">
        <f t="shared" si="12"/>
        <v>NA</v>
      </c>
      <c r="X50" s="33" t="str">
        <f t="shared" si="13"/>
        <v>NA</v>
      </c>
      <c r="Y50" s="34">
        <f t="shared" si="14"/>
        <v>100</v>
      </c>
      <c r="Z50" s="35">
        <f t="shared" si="15"/>
        <v>100</v>
      </c>
    </row>
    <row r="51" spans="1:26" ht="112.5" x14ac:dyDescent="0.3">
      <c r="A51" s="87"/>
      <c r="B51" s="85"/>
      <c r="C51" s="20" t="s">
        <v>92</v>
      </c>
      <c r="D51" s="18" t="s">
        <v>233</v>
      </c>
      <c r="E51" s="4" t="s">
        <v>11</v>
      </c>
      <c r="F51" s="10">
        <v>3</v>
      </c>
      <c r="G51" s="13">
        <v>0</v>
      </c>
      <c r="H51" s="13">
        <v>0</v>
      </c>
      <c r="I51" s="75">
        <f t="shared" si="4"/>
        <v>0</v>
      </c>
      <c r="J51" s="32" t="str">
        <f t="shared" si="5"/>
        <v>NA</v>
      </c>
      <c r="K51" s="33" t="str">
        <f t="shared" si="6"/>
        <v>NA</v>
      </c>
      <c r="L51" s="13">
        <v>1</v>
      </c>
      <c r="M51" s="57">
        <v>0</v>
      </c>
      <c r="N51" s="75">
        <f t="shared" si="7"/>
        <v>1</v>
      </c>
      <c r="O51" s="32">
        <f t="shared" si="8"/>
        <v>0</v>
      </c>
      <c r="P51" s="33">
        <f t="shared" si="9"/>
        <v>0</v>
      </c>
      <c r="Q51" s="13">
        <v>1</v>
      </c>
      <c r="R51" s="4">
        <v>0</v>
      </c>
      <c r="S51" s="32">
        <f t="shared" si="10"/>
        <v>0</v>
      </c>
      <c r="T51" s="33">
        <f t="shared" si="11"/>
        <v>0</v>
      </c>
      <c r="U51" s="13">
        <v>1</v>
      </c>
      <c r="V51" s="4">
        <v>0</v>
      </c>
      <c r="W51" s="32">
        <f t="shared" si="12"/>
        <v>0</v>
      </c>
      <c r="X51" s="33">
        <f t="shared" si="13"/>
        <v>0</v>
      </c>
      <c r="Y51" s="34">
        <f t="shared" si="14"/>
        <v>0</v>
      </c>
      <c r="Z51" s="35">
        <f t="shared" si="15"/>
        <v>0</v>
      </c>
    </row>
    <row r="52" spans="1:26" ht="67.5" x14ac:dyDescent="0.3">
      <c r="A52" s="87"/>
      <c r="B52" s="85"/>
      <c r="C52" s="20" t="s">
        <v>93</v>
      </c>
      <c r="D52" s="18" t="s">
        <v>225</v>
      </c>
      <c r="E52" s="4" t="s">
        <v>11</v>
      </c>
      <c r="F52" s="10">
        <v>4</v>
      </c>
      <c r="G52" s="13">
        <v>2</v>
      </c>
      <c r="H52" s="13">
        <v>2</v>
      </c>
      <c r="I52" s="75">
        <f t="shared" si="4"/>
        <v>1</v>
      </c>
      <c r="J52" s="32">
        <f t="shared" si="5"/>
        <v>100</v>
      </c>
      <c r="K52" s="33">
        <f t="shared" si="6"/>
        <v>100</v>
      </c>
      <c r="L52" s="13">
        <v>2</v>
      </c>
      <c r="M52" s="57">
        <v>1</v>
      </c>
      <c r="N52" s="75">
        <f t="shared" si="7"/>
        <v>1</v>
      </c>
      <c r="O52" s="32">
        <f t="shared" si="8"/>
        <v>50</v>
      </c>
      <c r="P52" s="33">
        <f t="shared" si="9"/>
        <v>50</v>
      </c>
      <c r="Q52" s="13">
        <v>0</v>
      </c>
      <c r="R52" s="4">
        <v>0</v>
      </c>
      <c r="S52" s="32" t="str">
        <f t="shared" si="10"/>
        <v>NA</v>
      </c>
      <c r="T52" s="33" t="str">
        <f t="shared" si="11"/>
        <v>NA</v>
      </c>
      <c r="U52" s="13">
        <v>0</v>
      </c>
      <c r="V52" s="4">
        <v>0</v>
      </c>
      <c r="W52" s="32" t="str">
        <f t="shared" si="12"/>
        <v>NA</v>
      </c>
      <c r="X52" s="33" t="str">
        <f t="shared" si="13"/>
        <v>NA</v>
      </c>
      <c r="Y52" s="34">
        <f t="shared" si="14"/>
        <v>75</v>
      </c>
      <c r="Z52" s="35">
        <f t="shared" si="15"/>
        <v>75</v>
      </c>
    </row>
    <row r="53" spans="1:26" ht="90" x14ac:dyDescent="0.3">
      <c r="A53" s="87"/>
      <c r="B53" s="85"/>
      <c r="C53" s="20" t="s">
        <v>94</v>
      </c>
      <c r="D53" s="18" t="s">
        <v>234</v>
      </c>
      <c r="E53" s="4" t="s">
        <v>11</v>
      </c>
      <c r="F53" s="9">
        <v>1</v>
      </c>
      <c r="G53" s="11">
        <v>1</v>
      </c>
      <c r="H53" s="11">
        <v>1</v>
      </c>
      <c r="I53" s="75">
        <f t="shared" si="4"/>
        <v>1</v>
      </c>
      <c r="J53" s="32">
        <f t="shared" si="5"/>
        <v>100</v>
      </c>
      <c r="K53" s="33">
        <f t="shared" si="6"/>
        <v>100</v>
      </c>
      <c r="L53" s="11">
        <v>1</v>
      </c>
      <c r="M53" s="55" t="s">
        <v>337</v>
      </c>
      <c r="N53" s="75">
        <f t="shared" si="7"/>
        <v>1</v>
      </c>
      <c r="O53" s="32">
        <f t="shared" si="8"/>
        <v>100</v>
      </c>
      <c r="P53" s="33">
        <f t="shared" si="9"/>
        <v>100</v>
      </c>
      <c r="Q53" s="11">
        <v>1</v>
      </c>
      <c r="R53" s="4">
        <v>0</v>
      </c>
      <c r="S53" s="32">
        <f t="shared" si="10"/>
        <v>0</v>
      </c>
      <c r="T53" s="33">
        <f t="shared" si="11"/>
        <v>0</v>
      </c>
      <c r="U53" s="11">
        <v>1</v>
      </c>
      <c r="V53" s="4">
        <v>0</v>
      </c>
      <c r="W53" s="32">
        <f t="shared" si="12"/>
        <v>0</v>
      </c>
      <c r="X53" s="33">
        <f t="shared" si="13"/>
        <v>0</v>
      </c>
      <c r="Y53" s="34">
        <f t="shared" si="14"/>
        <v>50</v>
      </c>
      <c r="Z53" s="36">
        <f>IF(E53="a",(H53+M53+R53+V53)/(G53+L53+Q53+U53)*100,IF(E53=2015,(V53/F53)*100,IF(E53=2014,(R53/F53)*100,IF(E53=2013,(M53/F53)*100,IF(E53=2012,(H53/F53)*100,0)))))</f>
        <v>50</v>
      </c>
    </row>
    <row r="54" spans="1:26" ht="90" x14ac:dyDescent="0.3">
      <c r="A54" s="87"/>
      <c r="B54" s="85"/>
      <c r="C54" s="20" t="s">
        <v>95</v>
      </c>
      <c r="D54" s="18" t="s">
        <v>230</v>
      </c>
      <c r="E54" s="4" t="s">
        <v>11</v>
      </c>
      <c r="F54" s="9">
        <v>1</v>
      </c>
      <c r="G54" s="11">
        <v>1</v>
      </c>
      <c r="H54" s="11">
        <v>1</v>
      </c>
      <c r="I54" s="75">
        <f t="shared" si="4"/>
        <v>1</v>
      </c>
      <c r="J54" s="32">
        <f t="shared" si="5"/>
        <v>100</v>
      </c>
      <c r="K54" s="33">
        <f t="shared" si="6"/>
        <v>100</v>
      </c>
      <c r="L54" s="11">
        <v>1</v>
      </c>
      <c r="M54" s="55" t="s">
        <v>337</v>
      </c>
      <c r="N54" s="75">
        <f t="shared" si="7"/>
        <v>1</v>
      </c>
      <c r="O54" s="32">
        <f t="shared" si="8"/>
        <v>100</v>
      </c>
      <c r="P54" s="33">
        <f t="shared" si="9"/>
        <v>100</v>
      </c>
      <c r="Q54" s="11">
        <v>1</v>
      </c>
      <c r="R54" s="4">
        <v>0</v>
      </c>
      <c r="S54" s="32">
        <f t="shared" si="10"/>
        <v>0</v>
      </c>
      <c r="T54" s="33">
        <f t="shared" si="11"/>
        <v>0</v>
      </c>
      <c r="U54" s="11">
        <v>1</v>
      </c>
      <c r="V54" s="4">
        <v>0</v>
      </c>
      <c r="W54" s="32">
        <f t="shared" si="12"/>
        <v>0</v>
      </c>
      <c r="X54" s="33">
        <f t="shared" si="13"/>
        <v>0</v>
      </c>
      <c r="Y54" s="34">
        <f t="shared" si="14"/>
        <v>50</v>
      </c>
      <c r="Z54" s="36">
        <f>IF(E54="a",(H54+M54+R54+V54)/(G54+L54+Q54+U54)*100,IF(E54=2015,(V54/F54)*100,IF(E54=2014,(R54/F54)*100,IF(E54=2013,(M54/F54)*100,IF(E54=2012,(H54/F54)*100,0)))))</f>
        <v>50</v>
      </c>
    </row>
    <row r="55" spans="1:26" s="23" customFormat="1" ht="112.5" x14ac:dyDescent="0.3">
      <c r="A55" s="87"/>
      <c r="B55" s="85"/>
      <c r="C55" s="42" t="s">
        <v>96</v>
      </c>
      <c r="D55" s="18" t="s">
        <v>235</v>
      </c>
      <c r="E55" s="4" t="s">
        <v>11</v>
      </c>
      <c r="F55" s="10">
        <v>3234</v>
      </c>
      <c r="G55" s="21">
        <v>808.5</v>
      </c>
      <c r="H55" s="21">
        <v>0</v>
      </c>
      <c r="I55" s="75">
        <f t="shared" si="4"/>
        <v>1</v>
      </c>
      <c r="J55" s="32">
        <f t="shared" si="5"/>
        <v>0</v>
      </c>
      <c r="K55" s="33">
        <f t="shared" si="6"/>
        <v>0</v>
      </c>
      <c r="L55" s="21">
        <v>808.5</v>
      </c>
      <c r="M55" s="55" t="s">
        <v>340</v>
      </c>
      <c r="N55" s="75">
        <f t="shared" si="7"/>
        <v>1</v>
      </c>
      <c r="O55" s="32">
        <f t="shared" si="8"/>
        <v>100</v>
      </c>
      <c r="P55" s="33">
        <f t="shared" si="9"/>
        <v>250.834879406308</v>
      </c>
      <c r="Q55" s="21">
        <v>808.5</v>
      </c>
      <c r="R55" s="4">
        <v>0</v>
      </c>
      <c r="S55" s="32">
        <f t="shared" si="10"/>
        <v>0</v>
      </c>
      <c r="T55" s="33">
        <f t="shared" si="11"/>
        <v>0</v>
      </c>
      <c r="U55" s="49">
        <v>808.5</v>
      </c>
      <c r="V55" s="4">
        <v>0</v>
      </c>
      <c r="W55" s="32">
        <f t="shared" si="12"/>
        <v>0</v>
      </c>
      <c r="X55" s="33">
        <f t="shared" si="13"/>
        <v>0</v>
      </c>
      <c r="Y55" s="34">
        <f t="shared" si="14"/>
        <v>62.708719851577001</v>
      </c>
      <c r="Z55" s="35">
        <f t="shared" si="15"/>
        <v>62.708719851577001</v>
      </c>
    </row>
    <row r="56" spans="1:26" ht="191.25" x14ac:dyDescent="0.3">
      <c r="A56" s="87"/>
      <c r="B56" s="85"/>
      <c r="C56" s="20" t="s">
        <v>97</v>
      </c>
      <c r="D56" s="18" t="s">
        <v>225</v>
      </c>
      <c r="E56" s="4" t="s">
        <v>11</v>
      </c>
      <c r="F56" s="10">
        <v>1</v>
      </c>
      <c r="G56" s="12">
        <v>0</v>
      </c>
      <c r="H56" s="12">
        <v>0</v>
      </c>
      <c r="I56" s="75">
        <f t="shared" si="4"/>
        <v>0</v>
      </c>
      <c r="J56" s="32" t="str">
        <f t="shared" si="5"/>
        <v>NA</v>
      </c>
      <c r="K56" s="33" t="str">
        <f t="shared" si="6"/>
        <v>NA</v>
      </c>
      <c r="L56" s="12">
        <v>1</v>
      </c>
      <c r="M56" s="54">
        <v>1</v>
      </c>
      <c r="N56" s="75">
        <f t="shared" si="7"/>
        <v>1</v>
      </c>
      <c r="O56" s="32">
        <f t="shared" si="8"/>
        <v>100</v>
      </c>
      <c r="P56" s="33">
        <f t="shared" si="9"/>
        <v>100</v>
      </c>
      <c r="Q56" s="12">
        <v>0</v>
      </c>
      <c r="R56" s="4">
        <v>0</v>
      </c>
      <c r="S56" s="32" t="str">
        <f t="shared" si="10"/>
        <v>NA</v>
      </c>
      <c r="T56" s="33" t="str">
        <f t="shared" si="11"/>
        <v>NA</v>
      </c>
      <c r="U56" s="12">
        <v>0</v>
      </c>
      <c r="V56" s="4">
        <v>0</v>
      </c>
      <c r="W56" s="32" t="str">
        <f t="shared" si="12"/>
        <v>NA</v>
      </c>
      <c r="X56" s="33" t="str">
        <f t="shared" si="13"/>
        <v>NA</v>
      </c>
      <c r="Y56" s="34">
        <f t="shared" si="14"/>
        <v>100</v>
      </c>
      <c r="Z56" s="35">
        <f t="shared" si="15"/>
        <v>100</v>
      </c>
    </row>
    <row r="57" spans="1:26" ht="90" x14ac:dyDescent="0.3">
      <c r="A57" s="87"/>
      <c r="B57" s="85"/>
      <c r="C57" s="20" t="s">
        <v>98</v>
      </c>
      <c r="D57" s="18" t="s">
        <v>226</v>
      </c>
      <c r="E57" s="4" t="s">
        <v>11</v>
      </c>
      <c r="F57" s="10">
        <v>24</v>
      </c>
      <c r="G57" s="12">
        <v>5</v>
      </c>
      <c r="H57" s="12">
        <v>7</v>
      </c>
      <c r="I57" s="75">
        <f t="shared" si="4"/>
        <v>1</v>
      </c>
      <c r="J57" s="32">
        <f t="shared" si="5"/>
        <v>100</v>
      </c>
      <c r="K57" s="33">
        <f t="shared" si="6"/>
        <v>140</v>
      </c>
      <c r="L57" s="12">
        <v>7</v>
      </c>
      <c r="M57" s="54">
        <v>14</v>
      </c>
      <c r="N57" s="75">
        <f t="shared" si="7"/>
        <v>1</v>
      </c>
      <c r="O57" s="32">
        <f t="shared" si="8"/>
        <v>100</v>
      </c>
      <c r="P57" s="33">
        <f t="shared" si="9"/>
        <v>200</v>
      </c>
      <c r="Q57" s="12">
        <v>12</v>
      </c>
      <c r="R57" s="4">
        <v>0</v>
      </c>
      <c r="S57" s="32">
        <f t="shared" si="10"/>
        <v>0</v>
      </c>
      <c r="T57" s="33">
        <f t="shared" si="11"/>
        <v>0</v>
      </c>
      <c r="U57" s="12">
        <v>0</v>
      </c>
      <c r="V57" s="4">
        <v>0</v>
      </c>
      <c r="W57" s="32" t="str">
        <f t="shared" si="12"/>
        <v>NA</v>
      </c>
      <c r="X57" s="33" t="str">
        <f t="shared" si="13"/>
        <v>NA</v>
      </c>
      <c r="Y57" s="34">
        <f t="shared" si="14"/>
        <v>87.5</v>
      </c>
      <c r="Z57" s="35">
        <f t="shared" si="15"/>
        <v>87.5</v>
      </c>
    </row>
    <row r="58" spans="1:26" ht="101.25" x14ac:dyDescent="0.3">
      <c r="A58" s="87"/>
      <c r="B58" s="85"/>
      <c r="C58" s="20" t="s">
        <v>99</v>
      </c>
      <c r="D58" s="18" t="s">
        <v>225</v>
      </c>
      <c r="E58" s="4" t="s">
        <v>11</v>
      </c>
      <c r="F58" s="10">
        <v>1</v>
      </c>
      <c r="G58" s="12">
        <v>0</v>
      </c>
      <c r="H58" s="12">
        <v>0</v>
      </c>
      <c r="I58" s="75">
        <f t="shared" si="4"/>
        <v>0</v>
      </c>
      <c r="J58" s="32" t="str">
        <f t="shared" si="5"/>
        <v>NA</v>
      </c>
      <c r="K58" s="33" t="str">
        <f t="shared" si="6"/>
        <v>NA</v>
      </c>
      <c r="L58" s="12">
        <v>1</v>
      </c>
      <c r="M58" s="55" t="s">
        <v>341</v>
      </c>
      <c r="N58" s="75">
        <f t="shared" si="7"/>
        <v>1</v>
      </c>
      <c r="O58" s="32">
        <f t="shared" si="8"/>
        <v>100</v>
      </c>
      <c r="P58" s="33">
        <f t="shared" si="9"/>
        <v>100</v>
      </c>
      <c r="Q58" s="12">
        <v>0</v>
      </c>
      <c r="R58" s="4">
        <v>0</v>
      </c>
      <c r="S58" s="32" t="str">
        <f t="shared" si="10"/>
        <v>NA</v>
      </c>
      <c r="T58" s="33" t="str">
        <f t="shared" si="11"/>
        <v>NA</v>
      </c>
      <c r="U58" s="12">
        <v>0</v>
      </c>
      <c r="V58" s="4">
        <v>0</v>
      </c>
      <c r="W58" s="32" t="str">
        <f t="shared" si="12"/>
        <v>NA</v>
      </c>
      <c r="X58" s="33" t="str">
        <f t="shared" si="13"/>
        <v>NA</v>
      </c>
      <c r="Y58" s="34">
        <f t="shared" si="14"/>
        <v>100</v>
      </c>
      <c r="Z58" s="35">
        <f t="shared" si="15"/>
        <v>100</v>
      </c>
    </row>
    <row r="59" spans="1:26" ht="78.75" x14ac:dyDescent="0.3">
      <c r="A59" s="87"/>
      <c r="B59" s="85"/>
      <c r="C59" s="20" t="s">
        <v>100</v>
      </c>
      <c r="D59" s="18" t="s">
        <v>236</v>
      </c>
      <c r="E59" s="4">
        <v>2013</v>
      </c>
      <c r="F59" s="9">
        <v>1</v>
      </c>
      <c r="G59" s="11">
        <v>0.3</v>
      </c>
      <c r="H59" s="11">
        <v>0.5</v>
      </c>
      <c r="I59" s="75">
        <f t="shared" si="4"/>
        <v>1</v>
      </c>
      <c r="J59" s="32">
        <f t="shared" si="5"/>
        <v>100</v>
      </c>
      <c r="K59" s="33">
        <f t="shared" si="6"/>
        <v>166.66666666666669</v>
      </c>
      <c r="L59" s="11">
        <v>0.5</v>
      </c>
      <c r="M59" s="55" t="s">
        <v>342</v>
      </c>
      <c r="N59" s="75">
        <f t="shared" si="7"/>
        <v>1</v>
      </c>
      <c r="O59" s="32">
        <f t="shared" si="8"/>
        <v>100</v>
      </c>
      <c r="P59" s="33">
        <f t="shared" si="9"/>
        <v>14000</v>
      </c>
      <c r="Q59" s="11">
        <v>0.7</v>
      </c>
      <c r="R59" s="4">
        <v>0</v>
      </c>
      <c r="S59" s="32">
        <f t="shared" si="10"/>
        <v>0</v>
      </c>
      <c r="T59" s="33">
        <f t="shared" si="11"/>
        <v>0</v>
      </c>
      <c r="U59" s="11">
        <v>1</v>
      </c>
      <c r="V59" s="4">
        <v>0</v>
      </c>
      <c r="W59" s="32">
        <f t="shared" si="12"/>
        <v>0</v>
      </c>
      <c r="X59" s="33">
        <f t="shared" si="13"/>
        <v>0</v>
      </c>
      <c r="Y59" s="34">
        <f t="shared" si="14"/>
        <v>100</v>
      </c>
      <c r="Z59" s="35">
        <f t="shared" si="15"/>
        <v>7000</v>
      </c>
    </row>
    <row r="60" spans="1:26" s="23" customFormat="1" ht="67.5" x14ac:dyDescent="0.3">
      <c r="A60" s="87"/>
      <c r="B60" s="85"/>
      <c r="C60" s="42" t="s">
        <v>101</v>
      </c>
      <c r="D60" s="18" t="s">
        <v>237</v>
      </c>
      <c r="E60" s="4" t="s">
        <v>11</v>
      </c>
      <c r="F60" s="9">
        <v>1</v>
      </c>
      <c r="G60" s="11">
        <v>0.5</v>
      </c>
      <c r="H60" s="11">
        <v>0</v>
      </c>
      <c r="I60" s="75">
        <f t="shared" si="4"/>
        <v>1</v>
      </c>
      <c r="J60" s="32">
        <f t="shared" si="5"/>
        <v>0</v>
      </c>
      <c r="K60" s="33">
        <f t="shared" si="6"/>
        <v>0</v>
      </c>
      <c r="L60" s="11">
        <v>0.5</v>
      </c>
      <c r="M60" s="55" t="s">
        <v>343</v>
      </c>
      <c r="N60" s="75">
        <f t="shared" si="7"/>
        <v>1</v>
      </c>
      <c r="O60" s="32">
        <f t="shared" si="8"/>
        <v>100</v>
      </c>
      <c r="P60" s="33">
        <f t="shared" si="9"/>
        <v>16000</v>
      </c>
      <c r="Q60" s="11">
        <v>1</v>
      </c>
      <c r="R60" s="4">
        <v>0</v>
      </c>
      <c r="S60" s="32">
        <f t="shared" si="10"/>
        <v>0</v>
      </c>
      <c r="T60" s="33">
        <f t="shared" si="11"/>
        <v>0</v>
      </c>
      <c r="U60" s="11">
        <v>1</v>
      </c>
      <c r="V60" s="4">
        <v>0</v>
      </c>
      <c r="W60" s="32">
        <f t="shared" si="12"/>
        <v>0</v>
      </c>
      <c r="X60" s="33">
        <f t="shared" si="13"/>
        <v>0</v>
      </c>
      <c r="Y60" s="34">
        <f t="shared" si="14"/>
        <v>100</v>
      </c>
      <c r="Z60" s="35">
        <f t="shared" si="15"/>
        <v>8000</v>
      </c>
    </row>
    <row r="61" spans="1:26" ht="67.5" x14ac:dyDescent="0.3">
      <c r="A61" s="87"/>
      <c r="B61" s="85"/>
      <c r="C61" s="20" t="s">
        <v>102</v>
      </c>
      <c r="D61" s="18" t="s">
        <v>238</v>
      </c>
      <c r="E61" s="4">
        <v>2013</v>
      </c>
      <c r="F61" s="9">
        <v>1</v>
      </c>
      <c r="G61" s="11">
        <v>0.7</v>
      </c>
      <c r="H61" s="11">
        <v>3.7</v>
      </c>
      <c r="I61" s="75">
        <f t="shared" si="4"/>
        <v>1</v>
      </c>
      <c r="J61" s="32">
        <f t="shared" si="5"/>
        <v>100</v>
      </c>
      <c r="K61" s="33">
        <f t="shared" si="6"/>
        <v>528.57142857142867</v>
      </c>
      <c r="L61" s="11">
        <v>0.75</v>
      </c>
      <c r="M61" s="55" t="s">
        <v>344</v>
      </c>
      <c r="N61" s="75">
        <f t="shared" si="7"/>
        <v>1</v>
      </c>
      <c r="O61" s="32">
        <f t="shared" si="8"/>
        <v>100</v>
      </c>
      <c r="P61" s="33">
        <f t="shared" si="9"/>
        <v>113.33333333333333</v>
      </c>
      <c r="Q61" s="11">
        <v>0.85</v>
      </c>
      <c r="R61" s="4">
        <v>0</v>
      </c>
      <c r="S61" s="32">
        <f t="shared" si="10"/>
        <v>0</v>
      </c>
      <c r="T61" s="33">
        <f t="shared" si="11"/>
        <v>0</v>
      </c>
      <c r="U61" s="11">
        <v>1</v>
      </c>
      <c r="V61" s="4">
        <v>0</v>
      </c>
      <c r="W61" s="32">
        <f t="shared" si="12"/>
        <v>0</v>
      </c>
      <c r="X61" s="33">
        <f t="shared" si="13"/>
        <v>0</v>
      </c>
      <c r="Y61" s="34">
        <f t="shared" si="14"/>
        <v>85</v>
      </c>
      <c r="Z61" s="35">
        <f t="shared" si="15"/>
        <v>85</v>
      </c>
    </row>
    <row r="62" spans="1:26" ht="101.25" x14ac:dyDescent="0.3">
      <c r="A62" s="87"/>
      <c r="B62" s="85"/>
      <c r="C62" s="20" t="s">
        <v>103</v>
      </c>
      <c r="D62" s="18" t="s">
        <v>239</v>
      </c>
      <c r="E62" s="4" t="s">
        <v>11</v>
      </c>
      <c r="F62" s="9">
        <v>1</v>
      </c>
      <c r="G62" s="11">
        <v>1</v>
      </c>
      <c r="H62" s="11">
        <v>0</v>
      </c>
      <c r="I62" s="75">
        <f t="shared" si="4"/>
        <v>1</v>
      </c>
      <c r="J62" s="32">
        <f t="shared" si="5"/>
        <v>0</v>
      </c>
      <c r="K62" s="33">
        <f t="shared" si="6"/>
        <v>0</v>
      </c>
      <c r="L62" s="11">
        <v>1</v>
      </c>
      <c r="M62" s="55" t="s">
        <v>345</v>
      </c>
      <c r="N62" s="75">
        <f t="shared" si="7"/>
        <v>1</v>
      </c>
      <c r="O62" s="32">
        <f t="shared" si="8"/>
        <v>75</v>
      </c>
      <c r="P62" s="33">
        <f t="shared" si="9"/>
        <v>75</v>
      </c>
      <c r="Q62" s="11">
        <v>1</v>
      </c>
      <c r="R62" s="4">
        <v>0</v>
      </c>
      <c r="S62" s="32">
        <f t="shared" si="10"/>
        <v>0</v>
      </c>
      <c r="T62" s="33">
        <f t="shared" si="11"/>
        <v>0</v>
      </c>
      <c r="U62" s="11">
        <v>1</v>
      </c>
      <c r="V62" s="4">
        <v>0</v>
      </c>
      <c r="W62" s="32">
        <f t="shared" si="12"/>
        <v>0</v>
      </c>
      <c r="X62" s="33">
        <f t="shared" si="13"/>
        <v>0</v>
      </c>
      <c r="Y62" s="34">
        <f t="shared" si="14"/>
        <v>18.75</v>
      </c>
      <c r="Z62" s="36">
        <f>IF(E62="a",(H62+M62+R62+V62)/(G62+L62+Q62+U62)*100,IF(E62=2015,(V62/F62)*100,IF(E62=2014,(R62/F62)*100,IF(E62=2013,(M62/F62)*100,IF(E62=2012,(H62/F62)*100,0)))))</f>
        <v>18.75</v>
      </c>
    </row>
    <row r="63" spans="1:26" ht="101.25" x14ac:dyDescent="0.3">
      <c r="A63" s="87"/>
      <c r="B63" s="85"/>
      <c r="C63" s="20" t="s">
        <v>104</v>
      </c>
      <c r="D63" s="18" t="s">
        <v>240</v>
      </c>
      <c r="E63" s="4" t="s">
        <v>11</v>
      </c>
      <c r="F63" s="10">
        <v>5</v>
      </c>
      <c r="G63" s="12">
        <v>0</v>
      </c>
      <c r="H63" s="12">
        <v>1</v>
      </c>
      <c r="I63" s="75">
        <f t="shared" si="4"/>
        <v>1</v>
      </c>
      <c r="J63" s="32">
        <f t="shared" si="5"/>
        <v>100</v>
      </c>
      <c r="K63" s="33">
        <f t="shared" si="6"/>
        <v>100</v>
      </c>
      <c r="L63" s="12">
        <v>1</v>
      </c>
      <c r="M63" s="55" t="s">
        <v>346</v>
      </c>
      <c r="N63" s="75">
        <f t="shared" si="7"/>
        <v>1</v>
      </c>
      <c r="O63" s="32">
        <f t="shared" si="8"/>
        <v>100</v>
      </c>
      <c r="P63" s="33">
        <f t="shared" si="9"/>
        <v>400</v>
      </c>
      <c r="Q63" s="12">
        <v>2</v>
      </c>
      <c r="R63" s="4">
        <v>0</v>
      </c>
      <c r="S63" s="32">
        <f t="shared" si="10"/>
        <v>0</v>
      </c>
      <c r="T63" s="33">
        <f t="shared" si="11"/>
        <v>0</v>
      </c>
      <c r="U63" s="12">
        <v>2</v>
      </c>
      <c r="V63" s="4">
        <v>0</v>
      </c>
      <c r="W63" s="32">
        <f t="shared" si="12"/>
        <v>0</v>
      </c>
      <c r="X63" s="33">
        <f t="shared" si="13"/>
        <v>0</v>
      </c>
      <c r="Y63" s="34">
        <f t="shared" si="14"/>
        <v>100</v>
      </c>
      <c r="Z63" s="35">
        <f t="shared" si="15"/>
        <v>100</v>
      </c>
    </row>
    <row r="64" spans="1:26" ht="56.25" x14ac:dyDescent="0.3">
      <c r="A64" s="87"/>
      <c r="B64" s="85"/>
      <c r="C64" s="20" t="s">
        <v>105</v>
      </c>
      <c r="D64" s="18" t="s">
        <v>241</v>
      </c>
      <c r="E64" s="4" t="s">
        <v>11</v>
      </c>
      <c r="F64" s="10">
        <v>1</v>
      </c>
      <c r="G64" s="12">
        <v>0</v>
      </c>
      <c r="H64" s="12">
        <v>0</v>
      </c>
      <c r="I64" s="75">
        <f t="shared" si="4"/>
        <v>0</v>
      </c>
      <c r="J64" s="32" t="str">
        <f t="shared" si="5"/>
        <v>NA</v>
      </c>
      <c r="K64" s="33" t="str">
        <f t="shared" si="6"/>
        <v>NA</v>
      </c>
      <c r="L64" s="12">
        <v>1</v>
      </c>
      <c r="M64" s="54">
        <v>1</v>
      </c>
      <c r="N64" s="75">
        <f t="shared" si="7"/>
        <v>1</v>
      </c>
      <c r="O64" s="32">
        <f t="shared" si="8"/>
        <v>100</v>
      </c>
      <c r="P64" s="33">
        <f t="shared" si="9"/>
        <v>100</v>
      </c>
      <c r="Q64" s="12">
        <v>0</v>
      </c>
      <c r="R64" s="4">
        <v>0</v>
      </c>
      <c r="S64" s="32" t="str">
        <f t="shared" si="10"/>
        <v>NA</v>
      </c>
      <c r="T64" s="33" t="str">
        <f t="shared" si="11"/>
        <v>NA</v>
      </c>
      <c r="U64" s="12">
        <v>0</v>
      </c>
      <c r="V64" s="4">
        <v>0</v>
      </c>
      <c r="W64" s="32" t="str">
        <f t="shared" si="12"/>
        <v>NA</v>
      </c>
      <c r="X64" s="33" t="str">
        <f t="shared" si="13"/>
        <v>NA</v>
      </c>
      <c r="Y64" s="34">
        <f t="shared" si="14"/>
        <v>100</v>
      </c>
      <c r="Z64" s="35">
        <f t="shared" si="15"/>
        <v>100</v>
      </c>
    </row>
    <row r="65" spans="1:26" s="23" customFormat="1" ht="157.5" x14ac:dyDescent="0.3">
      <c r="A65" s="87"/>
      <c r="B65" s="86"/>
      <c r="C65" s="42" t="s">
        <v>106</v>
      </c>
      <c r="D65" s="18" t="s">
        <v>242</v>
      </c>
      <c r="E65" s="4" t="s">
        <v>11</v>
      </c>
      <c r="F65" s="10">
        <v>31</v>
      </c>
      <c r="G65" s="12">
        <v>7</v>
      </c>
      <c r="H65" s="12">
        <v>7</v>
      </c>
      <c r="I65" s="75">
        <f t="shared" si="4"/>
        <v>1</v>
      </c>
      <c r="J65" s="32">
        <f t="shared" si="5"/>
        <v>100</v>
      </c>
      <c r="K65" s="33">
        <f t="shared" si="6"/>
        <v>100</v>
      </c>
      <c r="L65" s="12">
        <v>8</v>
      </c>
      <c r="M65" s="54">
        <v>32</v>
      </c>
      <c r="N65" s="75">
        <f t="shared" si="7"/>
        <v>1</v>
      </c>
      <c r="O65" s="32">
        <f t="shared" si="8"/>
        <v>100</v>
      </c>
      <c r="P65" s="33">
        <f t="shared" si="9"/>
        <v>400</v>
      </c>
      <c r="Q65" s="12">
        <v>8</v>
      </c>
      <c r="R65" s="4">
        <v>0</v>
      </c>
      <c r="S65" s="32">
        <f t="shared" si="10"/>
        <v>0</v>
      </c>
      <c r="T65" s="33">
        <f t="shared" si="11"/>
        <v>0</v>
      </c>
      <c r="U65" s="12">
        <v>8</v>
      </c>
      <c r="V65" s="4">
        <v>0</v>
      </c>
      <c r="W65" s="32">
        <f t="shared" si="12"/>
        <v>0</v>
      </c>
      <c r="X65" s="33">
        <f t="shared" si="13"/>
        <v>0</v>
      </c>
      <c r="Y65" s="34">
        <f t="shared" si="14"/>
        <v>100</v>
      </c>
      <c r="Z65" s="35">
        <f t="shared" si="15"/>
        <v>125.80645161290323</v>
      </c>
    </row>
    <row r="66" spans="1:26" ht="67.5" x14ac:dyDescent="0.3">
      <c r="A66" s="87"/>
      <c r="B66" s="77" t="s">
        <v>32</v>
      </c>
      <c r="C66" s="20" t="s">
        <v>107</v>
      </c>
      <c r="D66" s="18" t="s">
        <v>243</v>
      </c>
      <c r="E66" s="4">
        <v>2013</v>
      </c>
      <c r="F66" s="10">
        <v>2.2999999999999998</v>
      </c>
      <c r="G66" s="21">
        <v>1.9</v>
      </c>
      <c r="H66" s="21">
        <v>1.9</v>
      </c>
      <c r="I66" s="75">
        <f t="shared" si="4"/>
        <v>1</v>
      </c>
      <c r="J66" s="32">
        <f t="shared" si="5"/>
        <v>100</v>
      </c>
      <c r="K66" s="33">
        <f t="shared" si="6"/>
        <v>100</v>
      </c>
      <c r="L66" s="14">
        <v>2</v>
      </c>
      <c r="M66" s="58">
        <v>2.1</v>
      </c>
      <c r="N66" s="75">
        <f t="shared" si="7"/>
        <v>1</v>
      </c>
      <c r="O66" s="32">
        <f t="shared" si="8"/>
        <v>100</v>
      </c>
      <c r="P66" s="33">
        <f t="shared" si="9"/>
        <v>105</v>
      </c>
      <c r="Q66" s="14">
        <v>2.1</v>
      </c>
      <c r="R66" s="4">
        <v>0</v>
      </c>
      <c r="S66" s="32">
        <f t="shared" si="10"/>
        <v>0</v>
      </c>
      <c r="T66" s="33">
        <f t="shared" si="11"/>
        <v>0</v>
      </c>
      <c r="U66" s="14">
        <v>2.2999999999999998</v>
      </c>
      <c r="V66" s="4">
        <v>0</v>
      </c>
      <c r="W66" s="32">
        <f t="shared" si="12"/>
        <v>0</v>
      </c>
      <c r="X66" s="33">
        <f t="shared" si="13"/>
        <v>0</v>
      </c>
      <c r="Y66" s="34">
        <f t="shared" si="14"/>
        <v>91.304347826086968</v>
      </c>
      <c r="Z66" s="35">
        <f t="shared" si="15"/>
        <v>91.304347826086968</v>
      </c>
    </row>
    <row r="67" spans="1:26" s="23" customFormat="1" ht="67.5" x14ac:dyDescent="0.3">
      <c r="A67" s="87"/>
      <c r="B67" s="77"/>
      <c r="C67" s="42" t="s">
        <v>108</v>
      </c>
      <c r="D67" s="18" t="s">
        <v>244</v>
      </c>
      <c r="E67" s="4" t="s">
        <v>11</v>
      </c>
      <c r="F67" s="10">
        <v>5.6</v>
      </c>
      <c r="G67" s="48">
        <v>5.6</v>
      </c>
      <c r="H67" s="48">
        <v>85</v>
      </c>
      <c r="I67" s="75">
        <f t="shared" si="4"/>
        <v>1</v>
      </c>
      <c r="J67" s="32">
        <f t="shared" si="5"/>
        <v>100</v>
      </c>
      <c r="K67" s="33">
        <f t="shared" si="6"/>
        <v>1517.8571428571429</v>
      </c>
      <c r="L67" s="48">
        <v>5.6</v>
      </c>
      <c r="M67" s="59">
        <v>3</v>
      </c>
      <c r="N67" s="75">
        <f t="shared" si="7"/>
        <v>1</v>
      </c>
      <c r="O67" s="32">
        <f t="shared" si="8"/>
        <v>53.571428571428569</v>
      </c>
      <c r="P67" s="33">
        <f t="shared" si="9"/>
        <v>53.571428571428569</v>
      </c>
      <c r="Q67" s="48">
        <v>5.6</v>
      </c>
      <c r="R67" s="4">
        <v>0</v>
      </c>
      <c r="S67" s="32">
        <f t="shared" si="10"/>
        <v>0</v>
      </c>
      <c r="T67" s="33">
        <f t="shared" si="11"/>
        <v>0</v>
      </c>
      <c r="U67" s="48">
        <v>5.6</v>
      </c>
      <c r="V67" s="4">
        <v>0</v>
      </c>
      <c r="W67" s="32">
        <f t="shared" si="12"/>
        <v>0</v>
      </c>
      <c r="X67" s="33">
        <f t="shared" si="13"/>
        <v>0</v>
      </c>
      <c r="Y67" s="34">
        <f t="shared" si="14"/>
        <v>100</v>
      </c>
      <c r="Z67" s="36">
        <f>IF(E67="a",(H67+M67+R67+V67)/(G67+L67+Q67+U67)*100,IF(E67=2015,(V67/F67)*100,IF(E67=2014,(R67/F67)*100,IF(E67=2013,(M67/F67)*100,IF(E67=2012,(H67/F67)*100,0)))))</f>
        <v>392.85714285714289</v>
      </c>
    </row>
    <row r="68" spans="1:26" ht="67.5" x14ac:dyDescent="0.3">
      <c r="A68" s="87"/>
      <c r="B68" s="77"/>
      <c r="C68" s="20" t="s">
        <v>109</v>
      </c>
      <c r="D68" s="18" t="s">
        <v>245</v>
      </c>
      <c r="E68" s="4" t="s">
        <v>11</v>
      </c>
      <c r="F68" s="9">
        <v>0.75</v>
      </c>
      <c r="G68" s="11">
        <v>0.75</v>
      </c>
      <c r="H68" s="11">
        <v>0.96</v>
      </c>
      <c r="I68" s="75">
        <f t="shared" si="4"/>
        <v>1</v>
      </c>
      <c r="J68" s="32">
        <f t="shared" si="5"/>
        <v>100</v>
      </c>
      <c r="K68" s="33">
        <f t="shared" si="6"/>
        <v>128</v>
      </c>
      <c r="L68" s="11">
        <v>0.75</v>
      </c>
      <c r="M68" s="50">
        <v>0.95</v>
      </c>
      <c r="N68" s="75">
        <f t="shared" si="7"/>
        <v>1</v>
      </c>
      <c r="O68" s="32">
        <f t="shared" si="8"/>
        <v>100</v>
      </c>
      <c r="P68" s="33">
        <f t="shared" si="9"/>
        <v>126.66666666666666</v>
      </c>
      <c r="Q68" s="11">
        <v>0.75</v>
      </c>
      <c r="R68" s="4">
        <v>0</v>
      </c>
      <c r="S68" s="32">
        <f t="shared" si="10"/>
        <v>0</v>
      </c>
      <c r="T68" s="33">
        <f t="shared" si="11"/>
        <v>0</v>
      </c>
      <c r="U68" s="11">
        <v>0.75</v>
      </c>
      <c r="V68" s="4">
        <v>0</v>
      </c>
      <c r="W68" s="32">
        <f t="shared" si="12"/>
        <v>0</v>
      </c>
      <c r="X68" s="33">
        <f t="shared" si="13"/>
        <v>0</v>
      </c>
      <c r="Y68" s="34">
        <f t="shared" si="14"/>
        <v>63.666666666666657</v>
      </c>
      <c r="Z68" s="36">
        <f>IF(E68="a",(H68+M68+R68+V68)/(G68+L68+Q68+U68)*100,IF(E68=2015,(V68/F68)*100,IF(E68=2014,(R68/F68)*100,IF(E68=2013,(M68/F68)*100,IF(E68=2012,(H68/F68)*100,0)))))</f>
        <v>63.666666666666657</v>
      </c>
    </row>
    <row r="69" spans="1:26" ht="101.25" x14ac:dyDescent="0.3">
      <c r="A69" s="87"/>
      <c r="B69" s="77"/>
      <c r="C69" s="20" t="s">
        <v>110</v>
      </c>
      <c r="D69" s="18" t="s">
        <v>246</v>
      </c>
      <c r="E69" s="4" t="s">
        <v>11</v>
      </c>
      <c r="F69" s="10">
        <v>33</v>
      </c>
      <c r="G69" s="12">
        <v>33</v>
      </c>
      <c r="H69" s="12">
        <v>4</v>
      </c>
      <c r="I69" s="75">
        <f t="shared" si="4"/>
        <v>1</v>
      </c>
      <c r="J69" s="32">
        <f t="shared" si="5"/>
        <v>12.121212121212121</v>
      </c>
      <c r="K69" s="33">
        <f t="shared" si="6"/>
        <v>12.121212121212121</v>
      </c>
      <c r="L69" s="12">
        <v>33</v>
      </c>
      <c r="M69" s="54">
        <v>0</v>
      </c>
      <c r="N69" s="75">
        <f t="shared" si="7"/>
        <v>1</v>
      </c>
      <c r="O69" s="32">
        <f t="shared" si="8"/>
        <v>0</v>
      </c>
      <c r="P69" s="33">
        <f t="shared" si="9"/>
        <v>0</v>
      </c>
      <c r="Q69" s="12">
        <v>33</v>
      </c>
      <c r="R69" s="4">
        <v>0</v>
      </c>
      <c r="S69" s="32">
        <f t="shared" si="10"/>
        <v>0</v>
      </c>
      <c r="T69" s="33">
        <f t="shared" si="11"/>
        <v>0</v>
      </c>
      <c r="U69" s="12">
        <v>33</v>
      </c>
      <c r="V69" s="4">
        <v>0</v>
      </c>
      <c r="W69" s="32">
        <f t="shared" si="12"/>
        <v>0</v>
      </c>
      <c r="X69" s="33">
        <f t="shared" si="13"/>
        <v>0</v>
      </c>
      <c r="Y69" s="34">
        <f t="shared" si="14"/>
        <v>3.0303030303030303</v>
      </c>
      <c r="Z69" s="36">
        <f>IF(E69="a",(H69+M69+R69+V69)/(G69+L69+Q69+U69)*100,IF(E69=2015,(V69/F69)*100,IF(E69=2014,(R69/F69)*100,IF(E69=2013,(M69/F69)*100,IF(E69=2012,(H69/F69)*100,0)))))</f>
        <v>3.0303030303030303</v>
      </c>
    </row>
    <row r="70" spans="1:26" ht="45.75" x14ac:dyDescent="0.3">
      <c r="A70" s="87"/>
      <c r="B70" s="77" t="s">
        <v>33</v>
      </c>
      <c r="C70" s="20" t="s">
        <v>111</v>
      </c>
      <c r="D70" s="18" t="s">
        <v>247</v>
      </c>
      <c r="E70" s="4" t="s">
        <v>11</v>
      </c>
      <c r="F70" s="10">
        <v>1</v>
      </c>
      <c r="G70" s="12">
        <v>1</v>
      </c>
      <c r="H70" s="12">
        <v>1</v>
      </c>
      <c r="I70" s="75">
        <f t="shared" si="4"/>
        <v>1</v>
      </c>
      <c r="J70" s="32">
        <f t="shared" si="5"/>
        <v>100</v>
      </c>
      <c r="K70" s="33">
        <f t="shared" si="6"/>
        <v>100</v>
      </c>
      <c r="L70" s="12">
        <v>1</v>
      </c>
      <c r="M70" s="54">
        <v>1</v>
      </c>
      <c r="N70" s="75">
        <f t="shared" si="7"/>
        <v>1</v>
      </c>
      <c r="O70" s="32">
        <f t="shared" si="8"/>
        <v>100</v>
      </c>
      <c r="P70" s="33">
        <f t="shared" si="9"/>
        <v>100</v>
      </c>
      <c r="Q70" s="12">
        <v>1</v>
      </c>
      <c r="R70" s="4">
        <v>0</v>
      </c>
      <c r="S70" s="32">
        <f t="shared" si="10"/>
        <v>0</v>
      </c>
      <c r="T70" s="33">
        <f t="shared" si="11"/>
        <v>0</v>
      </c>
      <c r="U70" s="12">
        <v>1</v>
      </c>
      <c r="V70" s="4">
        <v>0</v>
      </c>
      <c r="W70" s="32">
        <f t="shared" si="12"/>
        <v>0</v>
      </c>
      <c r="X70" s="33">
        <f t="shared" si="13"/>
        <v>0</v>
      </c>
      <c r="Y70" s="34">
        <f t="shared" si="14"/>
        <v>50</v>
      </c>
      <c r="Z70" s="36">
        <f>IF(E70="a",(H70+M70+R70+V70)/(G70+L70+Q70+U70)*100,IF(E70=2015,(V70/F70)*100,IF(E70=2014,(R70/F70)*100,IF(E70=2013,(M70/F70)*100,IF(E70=2012,(H70/F70)*100,0)))))</f>
        <v>50</v>
      </c>
    </row>
    <row r="71" spans="1:26" ht="90" x14ac:dyDescent="0.3">
      <c r="A71" s="87"/>
      <c r="B71" s="77"/>
      <c r="C71" s="20" t="s">
        <v>112</v>
      </c>
      <c r="D71" s="18" t="s">
        <v>248</v>
      </c>
      <c r="E71" s="4" t="s">
        <v>11</v>
      </c>
      <c r="F71" s="10">
        <v>1</v>
      </c>
      <c r="G71" s="12">
        <v>1</v>
      </c>
      <c r="H71" s="12">
        <v>1</v>
      </c>
      <c r="I71" s="75">
        <f t="shared" si="4"/>
        <v>1</v>
      </c>
      <c r="J71" s="32">
        <f t="shared" si="5"/>
        <v>100</v>
      </c>
      <c r="K71" s="33">
        <f t="shared" si="6"/>
        <v>100</v>
      </c>
      <c r="L71" s="12">
        <v>1</v>
      </c>
      <c r="M71" s="54">
        <v>1</v>
      </c>
      <c r="N71" s="75">
        <f t="shared" si="7"/>
        <v>1</v>
      </c>
      <c r="O71" s="32">
        <f t="shared" si="8"/>
        <v>100</v>
      </c>
      <c r="P71" s="33">
        <f t="shared" si="9"/>
        <v>100</v>
      </c>
      <c r="Q71" s="12">
        <v>1</v>
      </c>
      <c r="R71" s="4">
        <v>0</v>
      </c>
      <c r="S71" s="32">
        <f t="shared" si="10"/>
        <v>0</v>
      </c>
      <c r="T71" s="33">
        <f t="shared" si="11"/>
        <v>0</v>
      </c>
      <c r="U71" s="12">
        <v>1</v>
      </c>
      <c r="V71" s="4">
        <v>0</v>
      </c>
      <c r="W71" s="32">
        <f t="shared" si="12"/>
        <v>0</v>
      </c>
      <c r="X71" s="33">
        <f t="shared" si="13"/>
        <v>0</v>
      </c>
      <c r="Y71" s="34">
        <f t="shared" si="14"/>
        <v>50</v>
      </c>
      <c r="Z71" s="36">
        <f>IF(E71="a",(H71+M71+R71+V71)/(G71+L71+Q71+U71)*100,IF(E71=2015,(V71/F71)*100,IF(E71=2014,(R71/F71)*100,IF(E71=2013,(M71/F71)*100,IF(E71=2012,(H71/F71)*100,0)))))</f>
        <v>50</v>
      </c>
    </row>
    <row r="72" spans="1:26" s="23" customFormat="1" ht="56.25" x14ac:dyDescent="0.3">
      <c r="A72" s="87"/>
      <c r="B72" s="77"/>
      <c r="C72" s="42" t="s">
        <v>113</v>
      </c>
      <c r="D72" s="18" t="s">
        <v>249</v>
      </c>
      <c r="E72" s="4">
        <v>2013</v>
      </c>
      <c r="F72" s="10">
        <v>4</v>
      </c>
      <c r="G72" s="13">
        <v>1</v>
      </c>
      <c r="H72" s="13">
        <v>0</v>
      </c>
      <c r="I72" s="75">
        <f t="shared" ref="I72:I135" si="16">IF(J72="NA",0,1)</f>
        <v>1</v>
      </c>
      <c r="J72" s="32">
        <f t="shared" ref="J72:J135" si="17">IF(K72="NA","NA",IF(K72&gt;100,100,K72))</f>
        <v>0</v>
      </c>
      <c r="K72" s="33">
        <f t="shared" ref="K72:K135" si="18">IF(G72&gt;0,(H72/G72)*100,IF(H72&gt;0,H72*100,"NA"))</f>
        <v>0</v>
      </c>
      <c r="L72" s="13">
        <v>2</v>
      </c>
      <c r="M72" s="57">
        <v>0</v>
      </c>
      <c r="N72" s="75">
        <f t="shared" ref="N72:N135" si="19">IF(O72="NA",0,1)</f>
        <v>1</v>
      </c>
      <c r="O72" s="32">
        <f t="shared" ref="O72:O135" si="20">IF(P72="NA","NA",IF(P72&gt;100,100,P72))</f>
        <v>0</v>
      </c>
      <c r="P72" s="33">
        <f t="shared" ref="P72:P135" si="21">IF(L72&gt;0,(M72/L72)*100,IF(M72&gt;0,M72*100,"NA"))</f>
        <v>0</v>
      </c>
      <c r="Q72" s="13">
        <v>3</v>
      </c>
      <c r="R72" s="4">
        <v>0</v>
      </c>
      <c r="S72" s="32">
        <f t="shared" ref="S72:S135" si="22">IF(T72="NA","NA",IF(T72&gt;100,100,T72))</f>
        <v>0</v>
      </c>
      <c r="T72" s="33">
        <f t="shared" ref="T72:T135" si="23">IF(Q72&gt;0,(R72/Q72)*100,IF(R72&gt;0,R72*100,"NA"))</f>
        <v>0</v>
      </c>
      <c r="U72" s="13">
        <v>4</v>
      </c>
      <c r="V72" s="4">
        <v>0</v>
      </c>
      <c r="W72" s="32">
        <f t="shared" ref="W72:W135" si="24">IF(X72="NA","NA",IF(X72&gt;100,100,X72))</f>
        <v>0</v>
      </c>
      <c r="X72" s="33">
        <f t="shared" ref="X72:X135" si="25">IF(U72&gt;0,(V72/U72)*100,IF(V72&gt;0,V72*100,"NA"))</f>
        <v>0</v>
      </c>
      <c r="Y72" s="34">
        <f t="shared" ref="Y72:Y135" si="26">IF(Z72&gt;100,100,Z72)</f>
        <v>0</v>
      </c>
      <c r="Z72" s="35">
        <f t="shared" ref="Z72:Z132" si="27">IF(E72="a",(H72+M72+R72+V72)/F72*100,IF(E72=2015,(V72/F72)*100,IF(E72=2014,(R72/F72)*100,IF(E72=2013,(M72/F72)*100,IF(E72=2012,(H72/F72)*100,0)))))</f>
        <v>0</v>
      </c>
    </row>
    <row r="73" spans="1:26" s="23" customFormat="1" ht="123.75" x14ac:dyDescent="0.3">
      <c r="A73" s="87"/>
      <c r="B73" s="77"/>
      <c r="C73" s="42" t="s">
        <v>114</v>
      </c>
      <c r="D73" s="18" t="s">
        <v>250</v>
      </c>
      <c r="E73" s="4" t="s">
        <v>11</v>
      </c>
      <c r="F73" s="10">
        <v>56</v>
      </c>
      <c r="G73" s="13">
        <v>8</v>
      </c>
      <c r="H73" s="13">
        <v>56</v>
      </c>
      <c r="I73" s="75">
        <f t="shared" si="16"/>
        <v>1</v>
      </c>
      <c r="J73" s="32">
        <f t="shared" si="17"/>
        <v>100</v>
      </c>
      <c r="K73" s="33">
        <f t="shared" si="18"/>
        <v>700</v>
      </c>
      <c r="L73" s="13">
        <v>16</v>
      </c>
      <c r="M73" s="57">
        <v>16</v>
      </c>
      <c r="N73" s="75">
        <f t="shared" si="19"/>
        <v>1</v>
      </c>
      <c r="O73" s="32">
        <f t="shared" si="20"/>
        <v>100</v>
      </c>
      <c r="P73" s="33">
        <f t="shared" si="21"/>
        <v>100</v>
      </c>
      <c r="Q73" s="13">
        <v>16</v>
      </c>
      <c r="R73" s="4">
        <v>0</v>
      </c>
      <c r="S73" s="32">
        <f t="shared" si="22"/>
        <v>0</v>
      </c>
      <c r="T73" s="33">
        <f t="shared" si="23"/>
        <v>0</v>
      </c>
      <c r="U73" s="13">
        <v>16</v>
      </c>
      <c r="V73" s="4">
        <v>0</v>
      </c>
      <c r="W73" s="32">
        <f t="shared" si="24"/>
        <v>0</v>
      </c>
      <c r="X73" s="33">
        <f t="shared" si="25"/>
        <v>0</v>
      </c>
      <c r="Y73" s="34">
        <f t="shared" si="26"/>
        <v>100</v>
      </c>
      <c r="Z73" s="35">
        <f t="shared" si="27"/>
        <v>128.57142857142858</v>
      </c>
    </row>
    <row r="74" spans="1:26" ht="101.25" x14ac:dyDescent="0.3">
      <c r="A74" s="87"/>
      <c r="B74" s="77"/>
      <c r="C74" s="20" t="s">
        <v>115</v>
      </c>
      <c r="D74" s="18" t="s">
        <v>251</v>
      </c>
      <c r="E74" s="4" t="s">
        <v>11</v>
      </c>
      <c r="F74" s="9">
        <v>1</v>
      </c>
      <c r="G74" s="11">
        <v>1</v>
      </c>
      <c r="H74" s="11">
        <v>1</v>
      </c>
      <c r="I74" s="75">
        <f t="shared" si="16"/>
        <v>1</v>
      </c>
      <c r="J74" s="32">
        <f t="shared" si="17"/>
        <v>100</v>
      </c>
      <c r="K74" s="33">
        <f t="shared" si="18"/>
        <v>100</v>
      </c>
      <c r="L74" s="11">
        <v>1</v>
      </c>
      <c r="M74" s="50">
        <v>1</v>
      </c>
      <c r="N74" s="75">
        <f t="shared" si="19"/>
        <v>1</v>
      </c>
      <c r="O74" s="32">
        <f t="shared" si="20"/>
        <v>100</v>
      </c>
      <c r="P74" s="33">
        <f t="shared" si="21"/>
        <v>100</v>
      </c>
      <c r="Q74" s="11">
        <v>1</v>
      </c>
      <c r="R74" s="4">
        <v>0</v>
      </c>
      <c r="S74" s="32">
        <f t="shared" si="22"/>
        <v>0</v>
      </c>
      <c r="T74" s="33">
        <f t="shared" si="23"/>
        <v>0</v>
      </c>
      <c r="U74" s="11">
        <v>1</v>
      </c>
      <c r="V74" s="4">
        <v>0</v>
      </c>
      <c r="W74" s="32">
        <f t="shared" si="24"/>
        <v>0</v>
      </c>
      <c r="X74" s="33">
        <f t="shared" si="25"/>
        <v>0</v>
      </c>
      <c r="Y74" s="34">
        <f t="shared" si="26"/>
        <v>50</v>
      </c>
      <c r="Z74" s="36">
        <f>IF(E74="a",(H74+M74+R74+V74)/(G74+L74+Q74+U74)*100,IF(E74=2015,(V74/F74)*100,IF(E74=2014,(R74/F74)*100,IF(E74=2013,(M74/F74)*100,IF(E74=2012,(H74/F74)*100,0)))))</f>
        <v>50</v>
      </c>
    </row>
    <row r="75" spans="1:26" ht="45.75" x14ac:dyDescent="0.3">
      <c r="A75" s="87"/>
      <c r="B75" s="77"/>
      <c r="C75" s="20" t="s">
        <v>70</v>
      </c>
      <c r="D75" s="18" t="s">
        <v>213</v>
      </c>
      <c r="E75" s="4" t="s">
        <v>11</v>
      </c>
      <c r="F75" s="10">
        <v>1</v>
      </c>
      <c r="G75" s="12">
        <v>1</v>
      </c>
      <c r="H75" s="12">
        <v>0</v>
      </c>
      <c r="I75" s="75">
        <f t="shared" si="16"/>
        <v>1</v>
      </c>
      <c r="J75" s="32">
        <f t="shared" si="17"/>
        <v>0</v>
      </c>
      <c r="K75" s="33">
        <f t="shared" si="18"/>
        <v>0</v>
      </c>
      <c r="L75" s="12">
        <v>1</v>
      </c>
      <c r="M75" s="54">
        <v>1</v>
      </c>
      <c r="N75" s="75">
        <f t="shared" si="19"/>
        <v>1</v>
      </c>
      <c r="O75" s="32">
        <f t="shared" si="20"/>
        <v>100</v>
      </c>
      <c r="P75" s="33">
        <f t="shared" si="21"/>
        <v>100</v>
      </c>
      <c r="Q75" s="12">
        <v>1</v>
      </c>
      <c r="R75" s="4">
        <v>0</v>
      </c>
      <c r="S75" s="32">
        <f t="shared" si="22"/>
        <v>0</v>
      </c>
      <c r="T75" s="33">
        <f t="shared" si="23"/>
        <v>0</v>
      </c>
      <c r="U75" s="12">
        <v>1</v>
      </c>
      <c r="V75" s="4">
        <v>0</v>
      </c>
      <c r="W75" s="32">
        <f t="shared" si="24"/>
        <v>0</v>
      </c>
      <c r="X75" s="33">
        <f t="shared" si="25"/>
        <v>0</v>
      </c>
      <c r="Y75" s="34">
        <f t="shared" si="26"/>
        <v>25</v>
      </c>
      <c r="Z75" s="36">
        <f>IF(E75="a",(H75+M75+R75+V75)/(G75+L75+Q75+U75)*100,IF(E75=2015,(V75/F75)*100,IF(E75=2014,(R75/F75)*100,IF(E75=2013,(M75/F75)*100,IF(E75=2012,(H75/F75)*100,0)))))</f>
        <v>25</v>
      </c>
    </row>
    <row r="76" spans="1:26" ht="101.25" x14ac:dyDescent="0.3">
      <c r="A76" s="87"/>
      <c r="B76" s="77"/>
      <c r="C76" s="20" t="s">
        <v>116</v>
      </c>
      <c r="D76" s="18" t="s">
        <v>252</v>
      </c>
      <c r="E76" s="4" t="s">
        <v>11</v>
      </c>
      <c r="F76" s="10">
        <v>4</v>
      </c>
      <c r="G76" s="10">
        <v>1</v>
      </c>
      <c r="H76" s="10">
        <v>1</v>
      </c>
      <c r="I76" s="75">
        <f t="shared" si="16"/>
        <v>1</v>
      </c>
      <c r="J76" s="32">
        <f t="shared" si="17"/>
        <v>100</v>
      </c>
      <c r="K76" s="33">
        <f t="shared" si="18"/>
        <v>100</v>
      </c>
      <c r="L76" s="10">
        <v>2</v>
      </c>
      <c r="M76" s="51">
        <v>2</v>
      </c>
      <c r="N76" s="75">
        <f t="shared" si="19"/>
        <v>1</v>
      </c>
      <c r="O76" s="32">
        <f t="shared" si="20"/>
        <v>100</v>
      </c>
      <c r="P76" s="33">
        <f t="shared" si="21"/>
        <v>100</v>
      </c>
      <c r="Q76" s="10">
        <v>3</v>
      </c>
      <c r="R76" s="4">
        <v>0</v>
      </c>
      <c r="S76" s="32">
        <f t="shared" si="22"/>
        <v>0</v>
      </c>
      <c r="T76" s="33">
        <f t="shared" si="23"/>
        <v>0</v>
      </c>
      <c r="U76" s="10">
        <v>4</v>
      </c>
      <c r="V76" s="4">
        <v>0</v>
      </c>
      <c r="W76" s="32">
        <f t="shared" si="24"/>
        <v>0</v>
      </c>
      <c r="X76" s="33">
        <f t="shared" si="25"/>
        <v>0</v>
      </c>
      <c r="Y76" s="34">
        <f t="shared" si="26"/>
        <v>75</v>
      </c>
      <c r="Z76" s="35">
        <f t="shared" si="27"/>
        <v>75</v>
      </c>
    </row>
    <row r="77" spans="1:26" ht="67.5" x14ac:dyDescent="0.3">
      <c r="A77" s="87"/>
      <c r="B77" s="77"/>
      <c r="C77" s="20" t="s">
        <v>117</v>
      </c>
      <c r="D77" s="18" t="s">
        <v>253</v>
      </c>
      <c r="E77" s="4" t="s">
        <v>11</v>
      </c>
      <c r="F77" s="9">
        <v>1</v>
      </c>
      <c r="G77" s="11">
        <v>1</v>
      </c>
      <c r="H77" s="11">
        <v>0.3</v>
      </c>
      <c r="I77" s="75">
        <f t="shared" si="16"/>
        <v>1</v>
      </c>
      <c r="J77" s="32">
        <f t="shared" si="17"/>
        <v>30</v>
      </c>
      <c r="K77" s="33">
        <f t="shared" si="18"/>
        <v>30</v>
      </c>
      <c r="L77" s="11">
        <v>1</v>
      </c>
      <c r="M77" s="50">
        <v>1</v>
      </c>
      <c r="N77" s="75">
        <f t="shared" si="19"/>
        <v>1</v>
      </c>
      <c r="O77" s="32">
        <f t="shared" si="20"/>
        <v>100</v>
      </c>
      <c r="P77" s="33">
        <f t="shared" si="21"/>
        <v>100</v>
      </c>
      <c r="Q77" s="11">
        <v>1</v>
      </c>
      <c r="R77" s="4">
        <v>0</v>
      </c>
      <c r="S77" s="32">
        <f t="shared" si="22"/>
        <v>0</v>
      </c>
      <c r="T77" s="33">
        <f t="shared" si="23"/>
        <v>0</v>
      </c>
      <c r="U77" s="11">
        <v>1</v>
      </c>
      <c r="V77" s="4">
        <v>0</v>
      </c>
      <c r="W77" s="32">
        <f t="shared" si="24"/>
        <v>0</v>
      </c>
      <c r="X77" s="33">
        <f t="shared" si="25"/>
        <v>0</v>
      </c>
      <c r="Y77" s="34">
        <f t="shared" si="26"/>
        <v>32.5</v>
      </c>
      <c r="Z77" s="36">
        <f>IF(E77="a",(H77+M77+R77+V77)/(G77+L77+Q77+U77)*100,IF(E77=2015,(V77/F77)*100,IF(E77=2014,(R77/F77)*100,IF(E77=2013,(M77/F77)*100,IF(E77=2012,(H77/F77)*100,0)))))</f>
        <v>32.5</v>
      </c>
    </row>
    <row r="78" spans="1:26" ht="56.25" x14ac:dyDescent="0.3">
      <c r="A78" s="87"/>
      <c r="B78" s="77" t="s">
        <v>34</v>
      </c>
      <c r="C78" s="20" t="s">
        <v>118</v>
      </c>
      <c r="D78" s="18" t="s">
        <v>254</v>
      </c>
      <c r="E78" s="4" t="s">
        <v>11</v>
      </c>
      <c r="F78" s="9">
        <v>0.6</v>
      </c>
      <c r="G78" s="11">
        <v>0.2</v>
      </c>
      <c r="H78" s="11">
        <v>0.36</v>
      </c>
      <c r="I78" s="75">
        <f t="shared" si="16"/>
        <v>1</v>
      </c>
      <c r="J78" s="32">
        <f t="shared" si="17"/>
        <v>100</v>
      </c>
      <c r="K78" s="33">
        <f t="shared" si="18"/>
        <v>179.99999999999997</v>
      </c>
      <c r="L78" s="11">
        <v>0.12</v>
      </c>
      <c r="M78" s="60">
        <v>0.36</v>
      </c>
      <c r="N78" s="75">
        <f t="shared" si="19"/>
        <v>1</v>
      </c>
      <c r="O78" s="32">
        <f t="shared" si="20"/>
        <v>100</v>
      </c>
      <c r="P78" s="33">
        <f t="shared" si="21"/>
        <v>300</v>
      </c>
      <c r="Q78" s="11">
        <v>0.12</v>
      </c>
      <c r="R78" s="4">
        <v>0</v>
      </c>
      <c r="S78" s="32">
        <f t="shared" si="22"/>
        <v>0</v>
      </c>
      <c r="T78" s="33">
        <f t="shared" si="23"/>
        <v>0</v>
      </c>
      <c r="U78" s="11">
        <v>0.16</v>
      </c>
      <c r="V78" s="4">
        <v>0</v>
      </c>
      <c r="W78" s="32">
        <f t="shared" si="24"/>
        <v>0</v>
      </c>
      <c r="X78" s="33">
        <f t="shared" si="25"/>
        <v>0</v>
      </c>
      <c r="Y78" s="34">
        <f t="shared" si="26"/>
        <v>100</v>
      </c>
      <c r="Z78" s="35">
        <f t="shared" si="27"/>
        <v>120</v>
      </c>
    </row>
    <row r="79" spans="1:26" ht="90" x14ac:dyDescent="0.3">
      <c r="A79" s="87"/>
      <c r="B79" s="77"/>
      <c r="C79" s="20" t="s">
        <v>119</v>
      </c>
      <c r="D79" s="18" t="s">
        <v>255</v>
      </c>
      <c r="E79" s="4" t="s">
        <v>11</v>
      </c>
      <c r="F79" s="9">
        <v>0.85</v>
      </c>
      <c r="G79" s="11">
        <v>0.85</v>
      </c>
      <c r="H79" s="11">
        <v>1</v>
      </c>
      <c r="I79" s="75">
        <f t="shared" si="16"/>
        <v>1</v>
      </c>
      <c r="J79" s="32">
        <f t="shared" si="17"/>
        <v>100</v>
      </c>
      <c r="K79" s="33">
        <f t="shared" si="18"/>
        <v>117.64705882352942</v>
      </c>
      <c r="L79" s="11">
        <v>0.85</v>
      </c>
      <c r="M79" s="50">
        <v>1</v>
      </c>
      <c r="N79" s="75">
        <f t="shared" si="19"/>
        <v>1</v>
      </c>
      <c r="O79" s="32">
        <f t="shared" si="20"/>
        <v>100</v>
      </c>
      <c r="P79" s="33">
        <f t="shared" si="21"/>
        <v>117.64705882352942</v>
      </c>
      <c r="Q79" s="11">
        <v>0.85</v>
      </c>
      <c r="R79" s="4">
        <v>0</v>
      </c>
      <c r="S79" s="32">
        <f t="shared" si="22"/>
        <v>0</v>
      </c>
      <c r="T79" s="33">
        <f t="shared" si="23"/>
        <v>0</v>
      </c>
      <c r="U79" s="11">
        <v>0.85</v>
      </c>
      <c r="V79" s="4">
        <v>0</v>
      </c>
      <c r="W79" s="32">
        <f t="shared" si="24"/>
        <v>0</v>
      </c>
      <c r="X79" s="33">
        <f t="shared" si="25"/>
        <v>0</v>
      </c>
      <c r="Y79" s="34">
        <f t="shared" si="26"/>
        <v>58.82352941176471</v>
      </c>
      <c r="Z79" s="36">
        <f>IF(E79="a",(H79+M79+R79+V79)/(G79+L79+Q79+U79)*100,IF(E79=2015,(V79/F79)*100,IF(E79=2014,(R79/F79)*100,IF(E79=2013,(M79/F79)*100,IF(E79=2012,(H79/F79)*100,0)))))</f>
        <v>58.82352941176471</v>
      </c>
    </row>
    <row r="80" spans="1:26" ht="67.5" x14ac:dyDescent="0.3">
      <c r="A80" s="87"/>
      <c r="B80" s="77"/>
      <c r="C80" s="20" t="s">
        <v>120</v>
      </c>
      <c r="D80" s="18" t="s">
        <v>256</v>
      </c>
      <c r="E80" s="4" t="s">
        <v>11</v>
      </c>
      <c r="F80" s="9">
        <v>1</v>
      </c>
      <c r="G80" s="11">
        <v>1</v>
      </c>
      <c r="H80" s="11">
        <v>1</v>
      </c>
      <c r="I80" s="75">
        <f t="shared" si="16"/>
        <v>1</v>
      </c>
      <c r="J80" s="32">
        <f t="shared" si="17"/>
        <v>100</v>
      </c>
      <c r="K80" s="33">
        <f t="shared" si="18"/>
        <v>100</v>
      </c>
      <c r="L80" s="11">
        <v>1</v>
      </c>
      <c r="M80" s="50">
        <v>1</v>
      </c>
      <c r="N80" s="75">
        <f t="shared" si="19"/>
        <v>1</v>
      </c>
      <c r="O80" s="32">
        <f t="shared" si="20"/>
        <v>100</v>
      </c>
      <c r="P80" s="33">
        <f t="shared" si="21"/>
        <v>100</v>
      </c>
      <c r="Q80" s="11">
        <v>1</v>
      </c>
      <c r="R80" s="4">
        <v>0</v>
      </c>
      <c r="S80" s="32">
        <f t="shared" si="22"/>
        <v>0</v>
      </c>
      <c r="T80" s="33">
        <f t="shared" si="23"/>
        <v>0</v>
      </c>
      <c r="U80" s="11">
        <v>1</v>
      </c>
      <c r="V80" s="4">
        <v>0</v>
      </c>
      <c r="W80" s="32">
        <f t="shared" si="24"/>
        <v>0</v>
      </c>
      <c r="X80" s="33">
        <f t="shared" si="25"/>
        <v>0</v>
      </c>
      <c r="Y80" s="34">
        <f t="shared" si="26"/>
        <v>50</v>
      </c>
      <c r="Z80" s="36">
        <f>IF(E80="a",(H80+M80+R80+V80)/(G80+L80+Q80+U80)*100,IF(E80=2015,(V80/F80)*100,IF(E80=2014,(R80/F80)*100,IF(E80=2013,(M80/F80)*100,IF(E80=2012,(H80/F80)*100,0)))))</f>
        <v>50</v>
      </c>
    </row>
    <row r="81" spans="1:26" ht="56.25" x14ac:dyDescent="0.3">
      <c r="A81" s="87"/>
      <c r="B81" s="77"/>
      <c r="C81" s="20" t="s">
        <v>121</v>
      </c>
      <c r="D81" s="18" t="s">
        <v>257</v>
      </c>
      <c r="E81" s="4">
        <v>2013</v>
      </c>
      <c r="F81" s="9">
        <v>1</v>
      </c>
      <c r="G81" s="11">
        <v>0.7</v>
      </c>
      <c r="H81" s="11">
        <v>1</v>
      </c>
      <c r="I81" s="75">
        <f t="shared" si="16"/>
        <v>1</v>
      </c>
      <c r="J81" s="32">
        <f t="shared" si="17"/>
        <v>100</v>
      </c>
      <c r="K81" s="33">
        <f t="shared" si="18"/>
        <v>142.85714285714286</v>
      </c>
      <c r="L81" s="11">
        <v>0.8</v>
      </c>
      <c r="M81" s="50">
        <v>0.85</v>
      </c>
      <c r="N81" s="75">
        <f t="shared" si="19"/>
        <v>1</v>
      </c>
      <c r="O81" s="32">
        <f t="shared" si="20"/>
        <v>100</v>
      </c>
      <c r="P81" s="33">
        <f t="shared" si="21"/>
        <v>106.25</v>
      </c>
      <c r="Q81" s="11">
        <v>0.9</v>
      </c>
      <c r="R81" s="4">
        <v>0</v>
      </c>
      <c r="S81" s="32">
        <f t="shared" si="22"/>
        <v>0</v>
      </c>
      <c r="T81" s="33">
        <f t="shared" si="23"/>
        <v>0</v>
      </c>
      <c r="U81" s="11">
        <v>1</v>
      </c>
      <c r="V81" s="4">
        <v>0</v>
      </c>
      <c r="W81" s="32">
        <f t="shared" si="24"/>
        <v>0</v>
      </c>
      <c r="X81" s="33">
        <f t="shared" si="25"/>
        <v>0</v>
      </c>
      <c r="Y81" s="34">
        <f t="shared" si="26"/>
        <v>85</v>
      </c>
      <c r="Z81" s="35">
        <f t="shared" si="27"/>
        <v>85</v>
      </c>
    </row>
    <row r="82" spans="1:26" s="23" customFormat="1" ht="78.75" x14ac:dyDescent="0.3">
      <c r="A82" s="87"/>
      <c r="B82" s="77"/>
      <c r="C82" s="42" t="s">
        <v>122</v>
      </c>
      <c r="D82" s="18" t="s">
        <v>258</v>
      </c>
      <c r="E82" s="4" t="s">
        <v>11</v>
      </c>
      <c r="F82" s="10">
        <v>5</v>
      </c>
      <c r="G82" s="13">
        <v>1</v>
      </c>
      <c r="H82" s="13">
        <v>3</v>
      </c>
      <c r="I82" s="75">
        <f t="shared" si="16"/>
        <v>1</v>
      </c>
      <c r="J82" s="32">
        <f t="shared" si="17"/>
        <v>100</v>
      </c>
      <c r="K82" s="33">
        <f t="shared" si="18"/>
        <v>300</v>
      </c>
      <c r="L82" s="13">
        <v>1</v>
      </c>
      <c r="M82" s="57">
        <v>2</v>
      </c>
      <c r="N82" s="75">
        <f t="shared" si="19"/>
        <v>1</v>
      </c>
      <c r="O82" s="32">
        <f t="shared" si="20"/>
        <v>100</v>
      </c>
      <c r="P82" s="33">
        <f t="shared" si="21"/>
        <v>200</v>
      </c>
      <c r="Q82" s="13">
        <v>1</v>
      </c>
      <c r="R82" s="4">
        <v>0</v>
      </c>
      <c r="S82" s="32">
        <f t="shared" si="22"/>
        <v>0</v>
      </c>
      <c r="T82" s="33">
        <f t="shared" si="23"/>
        <v>0</v>
      </c>
      <c r="U82" s="13">
        <v>1</v>
      </c>
      <c r="V82" s="4">
        <v>0</v>
      </c>
      <c r="W82" s="32">
        <f t="shared" si="24"/>
        <v>0</v>
      </c>
      <c r="X82" s="33">
        <f t="shared" si="25"/>
        <v>0</v>
      </c>
      <c r="Y82" s="34">
        <f t="shared" si="26"/>
        <v>100</v>
      </c>
      <c r="Z82" s="35">
        <f>IF(E82="a",(H82+M82+R82+V82+1)/F82*100,IF(E82=2015,(V82/F82)*100,IF(E82=2014,(R82/F82)*100,IF(E82=2013,(M82/F82)*100,IF(E82=2012,(H82/F82)*100,0)))))</f>
        <v>120</v>
      </c>
    </row>
    <row r="83" spans="1:26" ht="67.5" x14ac:dyDescent="0.3">
      <c r="A83" s="87"/>
      <c r="B83" s="77"/>
      <c r="C83" s="20" t="s">
        <v>123</v>
      </c>
      <c r="D83" s="18" t="s">
        <v>259</v>
      </c>
      <c r="E83" s="4" t="s">
        <v>11</v>
      </c>
      <c r="F83" s="9">
        <v>1</v>
      </c>
      <c r="G83" s="11">
        <v>1</v>
      </c>
      <c r="H83" s="11">
        <v>1</v>
      </c>
      <c r="I83" s="75">
        <f t="shared" si="16"/>
        <v>1</v>
      </c>
      <c r="J83" s="32">
        <f t="shared" si="17"/>
        <v>100</v>
      </c>
      <c r="K83" s="33">
        <f t="shared" si="18"/>
        <v>100</v>
      </c>
      <c r="L83" s="11">
        <v>1</v>
      </c>
      <c r="M83" s="50">
        <v>0</v>
      </c>
      <c r="N83" s="75">
        <f t="shared" si="19"/>
        <v>1</v>
      </c>
      <c r="O83" s="32">
        <f t="shared" si="20"/>
        <v>0</v>
      </c>
      <c r="P83" s="33">
        <f t="shared" si="21"/>
        <v>0</v>
      </c>
      <c r="Q83" s="11">
        <v>1</v>
      </c>
      <c r="R83" s="4">
        <v>0</v>
      </c>
      <c r="S83" s="32">
        <f t="shared" si="22"/>
        <v>0</v>
      </c>
      <c r="T83" s="33">
        <f t="shared" si="23"/>
        <v>0</v>
      </c>
      <c r="U83" s="11">
        <v>1</v>
      </c>
      <c r="V83" s="4">
        <v>0</v>
      </c>
      <c r="W83" s="32">
        <f t="shared" si="24"/>
        <v>0</v>
      </c>
      <c r="X83" s="33">
        <f t="shared" si="25"/>
        <v>0</v>
      </c>
      <c r="Y83" s="34">
        <f t="shared" si="26"/>
        <v>25</v>
      </c>
      <c r="Z83" s="36">
        <f>IF(E83="a",(H83+M83+R83+V83)/(G83+L83+Q83+U83)*100,IF(E83=2015,(V83/F83)*100,IF(E83=2014,(R83/F83)*100,IF(E83=2013,(M83/F83)*100,IF(E83=2012,(H83/F83)*100,0)))))</f>
        <v>25</v>
      </c>
    </row>
    <row r="84" spans="1:26" ht="45.75" x14ac:dyDescent="0.3">
      <c r="A84" s="87"/>
      <c r="B84" s="77"/>
      <c r="C84" s="20" t="s">
        <v>124</v>
      </c>
      <c r="D84" s="18" t="s">
        <v>260</v>
      </c>
      <c r="E84" s="4">
        <v>2013</v>
      </c>
      <c r="F84" s="9">
        <v>0.75</v>
      </c>
      <c r="G84" s="11">
        <v>0.6</v>
      </c>
      <c r="H84" s="11">
        <v>0.53</v>
      </c>
      <c r="I84" s="75">
        <f t="shared" si="16"/>
        <v>1</v>
      </c>
      <c r="J84" s="32">
        <f t="shared" si="17"/>
        <v>88.333333333333343</v>
      </c>
      <c r="K84" s="33">
        <f t="shared" si="18"/>
        <v>88.333333333333343</v>
      </c>
      <c r="L84" s="11">
        <v>0.65</v>
      </c>
      <c r="M84" s="50">
        <v>0.56000000000000005</v>
      </c>
      <c r="N84" s="75">
        <f t="shared" si="19"/>
        <v>1</v>
      </c>
      <c r="O84" s="32">
        <f t="shared" si="20"/>
        <v>86.15384615384616</v>
      </c>
      <c r="P84" s="33">
        <f t="shared" si="21"/>
        <v>86.15384615384616</v>
      </c>
      <c r="Q84" s="11">
        <v>0.7</v>
      </c>
      <c r="R84" s="4">
        <v>0</v>
      </c>
      <c r="S84" s="32">
        <f t="shared" si="22"/>
        <v>0</v>
      </c>
      <c r="T84" s="33">
        <f t="shared" si="23"/>
        <v>0</v>
      </c>
      <c r="U84" s="11">
        <v>0.75</v>
      </c>
      <c r="V84" s="4">
        <v>0</v>
      </c>
      <c r="W84" s="32">
        <f t="shared" si="24"/>
        <v>0</v>
      </c>
      <c r="X84" s="33">
        <f t="shared" si="25"/>
        <v>0</v>
      </c>
      <c r="Y84" s="34">
        <f t="shared" si="26"/>
        <v>74.666666666666671</v>
      </c>
      <c r="Z84" s="35">
        <f t="shared" si="27"/>
        <v>74.666666666666671</v>
      </c>
    </row>
    <row r="85" spans="1:26" ht="56.25" x14ac:dyDescent="0.3">
      <c r="A85" s="87"/>
      <c r="B85" s="77" t="s">
        <v>35</v>
      </c>
      <c r="C85" s="20" t="s">
        <v>125</v>
      </c>
      <c r="D85" s="18" t="s">
        <v>261</v>
      </c>
      <c r="E85" s="4">
        <v>2013</v>
      </c>
      <c r="F85" s="9">
        <v>1</v>
      </c>
      <c r="G85" s="11">
        <v>0.3</v>
      </c>
      <c r="H85" s="11">
        <v>0.6</v>
      </c>
      <c r="I85" s="75">
        <f t="shared" si="16"/>
        <v>1</v>
      </c>
      <c r="J85" s="32">
        <f t="shared" si="17"/>
        <v>100</v>
      </c>
      <c r="K85" s="33">
        <f t="shared" si="18"/>
        <v>200</v>
      </c>
      <c r="L85" s="11">
        <v>0.5</v>
      </c>
      <c r="M85" s="50">
        <v>0</v>
      </c>
      <c r="N85" s="75">
        <f t="shared" si="19"/>
        <v>1</v>
      </c>
      <c r="O85" s="32">
        <f t="shared" si="20"/>
        <v>0</v>
      </c>
      <c r="P85" s="33">
        <f t="shared" si="21"/>
        <v>0</v>
      </c>
      <c r="Q85" s="11">
        <v>0.7</v>
      </c>
      <c r="R85" s="4">
        <v>0</v>
      </c>
      <c r="S85" s="32">
        <f t="shared" si="22"/>
        <v>0</v>
      </c>
      <c r="T85" s="33">
        <f t="shared" si="23"/>
        <v>0</v>
      </c>
      <c r="U85" s="11">
        <v>1</v>
      </c>
      <c r="V85" s="4">
        <v>0</v>
      </c>
      <c r="W85" s="32">
        <f t="shared" si="24"/>
        <v>0</v>
      </c>
      <c r="X85" s="33">
        <f t="shared" si="25"/>
        <v>0</v>
      </c>
      <c r="Y85" s="34">
        <f t="shared" si="26"/>
        <v>0</v>
      </c>
      <c r="Z85" s="35">
        <f t="shared" si="27"/>
        <v>0</v>
      </c>
    </row>
    <row r="86" spans="1:26" s="23" customFormat="1" ht="56.25" x14ac:dyDescent="0.3">
      <c r="A86" s="87"/>
      <c r="B86" s="77"/>
      <c r="C86" s="42" t="s">
        <v>126</v>
      </c>
      <c r="D86" s="18" t="s">
        <v>262</v>
      </c>
      <c r="E86" s="4" t="s">
        <v>11</v>
      </c>
      <c r="F86" s="10">
        <v>1</v>
      </c>
      <c r="G86" s="12">
        <v>1</v>
      </c>
      <c r="H86" s="12">
        <v>0</v>
      </c>
      <c r="I86" s="75">
        <f t="shared" si="16"/>
        <v>1</v>
      </c>
      <c r="J86" s="32">
        <f t="shared" si="17"/>
        <v>0</v>
      </c>
      <c r="K86" s="33">
        <f t="shared" si="18"/>
        <v>0</v>
      </c>
      <c r="L86" s="12">
        <v>1</v>
      </c>
      <c r="M86" s="50">
        <v>0.01</v>
      </c>
      <c r="N86" s="75">
        <f t="shared" si="19"/>
        <v>1</v>
      </c>
      <c r="O86" s="32">
        <f t="shared" si="20"/>
        <v>1</v>
      </c>
      <c r="P86" s="33">
        <f t="shared" si="21"/>
        <v>1</v>
      </c>
      <c r="Q86" s="12">
        <v>1</v>
      </c>
      <c r="R86" s="4">
        <v>0</v>
      </c>
      <c r="S86" s="32">
        <f t="shared" si="22"/>
        <v>0</v>
      </c>
      <c r="T86" s="33">
        <f t="shared" si="23"/>
        <v>0</v>
      </c>
      <c r="U86" s="12">
        <v>1</v>
      </c>
      <c r="V86" s="4">
        <v>0</v>
      </c>
      <c r="W86" s="32">
        <f t="shared" si="24"/>
        <v>0</v>
      </c>
      <c r="X86" s="33">
        <f t="shared" si="25"/>
        <v>0</v>
      </c>
      <c r="Y86" s="34">
        <f t="shared" si="26"/>
        <v>1</v>
      </c>
      <c r="Z86" s="35">
        <f t="shared" si="27"/>
        <v>1</v>
      </c>
    </row>
    <row r="87" spans="1:26" ht="78.75" x14ac:dyDescent="0.3">
      <c r="A87" s="87"/>
      <c r="B87" s="77"/>
      <c r="C87" s="20" t="s">
        <v>127</v>
      </c>
      <c r="D87" s="18" t="s">
        <v>263</v>
      </c>
      <c r="E87" s="4">
        <v>2013</v>
      </c>
      <c r="F87" s="10">
        <v>10</v>
      </c>
      <c r="G87" s="12">
        <v>3</v>
      </c>
      <c r="H87" s="12">
        <v>7</v>
      </c>
      <c r="I87" s="75">
        <f t="shared" si="16"/>
        <v>1</v>
      </c>
      <c r="J87" s="32">
        <f t="shared" si="17"/>
        <v>100</v>
      </c>
      <c r="K87" s="33">
        <f t="shared" si="18"/>
        <v>233.33333333333334</v>
      </c>
      <c r="L87" s="12">
        <v>5</v>
      </c>
      <c r="M87" s="54">
        <v>7</v>
      </c>
      <c r="N87" s="75">
        <f t="shared" si="19"/>
        <v>1</v>
      </c>
      <c r="O87" s="32">
        <f t="shared" si="20"/>
        <v>100</v>
      </c>
      <c r="P87" s="33">
        <f t="shared" si="21"/>
        <v>140</v>
      </c>
      <c r="Q87" s="12">
        <v>7</v>
      </c>
      <c r="R87" s="4">
        <v>0</v>
      </c>
      <c r="S87" s="32">
        <f t="shared" si="22"/>
        <v>0</v>
      </c>
      <c r="T87" s="33">
        <f t="shared" si="23"/>
        <v>0</v>
      </c>
      <c r="U87" s="12">
        <v>10</v>
      </c>
      <c r="V87" s="4">
        <v>0</v>
      </c>
      <c r="W87" s="32">
        <f t="shared" si="24"/>
        <v>0</v>
      </c>
      <c r="X87" s="33">
        <f t="shared" si="25"/>
        <v>0</v>
      </c>
      <c r="Y87" s="34">
        <f t="shared" si="26"/>
        <v>70</v>
      </c>
      <c r="Z87" s="35">
        <f t="shared" si="27"/>
        <v>70</v>
      </c>
    </row>
    <row r="88" spans="1:26" ht="56.25" x14ac:dyDescent="0.3">
      <c r="A88" s="87"/>
      <c r="B88" s="77"/>
      <c r="C88" s="20" t="s">
        <v>128</v>
      </c>
      <c r="D88" s="18" t="s">
        <v>264</v>
      </c>
      <c r="E88" s="4">
        <v>2013</v>
      </c>
      <c r="F88" s="9">
        <v>0.8</v>
      </c>
      <c r="G88" s="11">
        <v>0.56999999999999995</v>
      </c>
      <c r="H88" s="11">
        <v>0.86</v>
      </c>
      <c r="I88" s="75">
        <f t="shared" si="16"/>
        <v>1</v>
      </c>
      <c r="J88" s="32">
        <f t="shared" si="17"/>
        <v>100</v>
      </c>
      <c r="K88" s="33">
        <f t="shared" si="18"/>
        <v>150.87719298245614</v>
      </c>
      <c r="L88" s="11">
        <v>0.67</v>
      </c>
      <c r="M88" s="61">
        <v>0.84</v>
      </c>
      <c r="N88" s="75">
        <f t="shared" si="19"/>
        <v>1</v>
      </c>
      <c r="O88" s="32">
        <f t="shared" si="20"/>
        <v>100</v>
      </c>
      <c r="P88" s="33">
        <f t="shared" si="21"/>
        <v>125.37313432835819</v>
      </c>
      <c r="Q88" s="11">
        <v>0.75</v>
      </c>
      <c r="R88" s="4">
        <v>0</v>
      </c>
      <c r="S88" s="32">
        <f t="shared" si="22"/>
        <v>0</v>
      </c>
      <c r="T88" s="33">
        <f t="shared" si="23"/>
        <v>0</v>
      </c>
      <c r="U88" s="11">
        <v>0.8</v>
      </c>
      <c r="V88" s="4">
        <v>0</v>
      </c>
      <c r="W88" s="32">
        <f t="shared" si="24"/>
        <v>0</v>
      </c>
      <c r="X88" s="33">
        <f t="shared" si="25"/>
        <v>0</v>
      </c>
      <c r="Y88" s="34">
        <f t="shared" si="26"/>
        <v>100</v>
      </c>
      <c r="Z88" s="35">
        <f t="shared" si="27"/>
        <v>104.99999999999999</v>
      </c>
    </row>
    <row r="89" spans="1:26" s="23" customFormat="1" ht="45.75" x14ac:dyDescent="0.3">
      <c r="A89" s="87"/>
      <c r="B89" s="77"/>
      <c r="C89" s="42" t="s">
        <v>129</v>
      </c>
      <c r="D89" s="18" t="s">
        <v>265</v>
      </c>
      <c r="E89" s="4" t="s">
        <v>11</v>
      </c>
      <c r="F89" s="10">
        <v>980</v>
      </c>
      <c r="G89" s="12">
        <v>200</v>
      </c>
      <c r="H89" s="12">
        <v>211</v>
      </c>
      <c r="I89" s="75">
        <f t="shared" si="16"/>
        <v>1</v>
      </c>
      <c r="J89" s="32">
        <f t="shared" si="17"/>
        <v>100</v>
      </c>
      <c r="K89" s="33">
        <f t="shared" si="18"/>
        <v>105.5</v>
      </c>
      <c r="L89" s="12">
        <v>200</v>
      </c>
      <c r="M89" s="54">
        <v>654</v>
      </c>
      <c r="N89" s="75">
        <f t="shared" si="19"/>
        <v>1</v>
      </c>
      <c r="O89" s="32">
        <f t="shared" si="20"/>
        <v>100</v>
      </c>
      <c r="P89" s="33">
        <f t="shared" si="21"/>
        <v>327</v>
      </c>
      <c r="Q89" s="12">
        <v>200</v>
      </c>
      <c r="R89" s="4">
        <v>0</v>
      </c>
      <c r="S89" s="32">
        <f t="shared" si="22"/>
        <v>0</v>
      </c>
      <c r="T89" s="33">
        <f t="shared" si="23"/>
        <v>0</v>
      </c>
      <c r="U89" s="12">
        <v>200</v>
      </c>
      <c r="V89" s="4">
        <v>0</v>
      </c>
      <c r="W89" s="32">
        <f t="shared" si="24"/>
        <v>0</v>
      </c>
      <c r="X89" s="33">
        <f t="shared" si="25"/>
        <v>0</v>
      </c>
      <c r="Y89" s="34">
        <f t="shared" si="26"/>
        <v>100</v>
      </c>
      <c r="Z89" s="35">
        <f>IF(E89="a",(H89+M89+R89+V89+180)/F89*100,IF(E89=2015,(V89/F89)*100,IF(E89=2014,(R89/F89)*100,IF(E89=2013,(M89/F89)*100,IF(E89=2012,(H89/F89)*100,0)))))</f>
        <v>106.63265306122449</v>
      </c>
    </row>
    <row r="90" spans="1:26" ht="56.25" x14ac:dyDescent="0.3">
      <c r="A90" s="87"/>
      <c r="B90" s="77"/>
      <c r="C90" s="20" t="s">
        <v>130</v>
      </c>
      <c r="D90" s="18" t="s">
        <v>266</v>
      </c>
      <c r="E90" s="4" t="s">
        <v>11</v>
      </c>
      <c r="F90" s="10">
        <v>6</v>
      </c>
      <c r="G90" s="12">
        <v>1</v>
      </c>
      <c r="H90" s="12">
        <v>1</v>
      </c>
      <c r="I90" s="75">
        <f t="shared" si="16"/>
        <v>1</v>
      </c>
      <c r="J90" s="32">
        <f t="shared" si="17"/>
        <v>100</v>
      </c>
      <c r="K90" s="33">
        <f t="shared" si="18"/>
        <v>100</v>
      </c>
      <c r="L90" s="12">
        <v>1</v>
      </c>
      <c r="M90" s="54">
        <v>1.5</v>
      </c>
      <c r="N90" s="75">
        <f t="shared" si="19"/>
        <v>1</v>
      </c>
      <c r="O90" s="32">
        <f t="shared" si="20"/>
        <v>100</v>
      </c>
      <c r="P90" s="33">
        <f t="shared" si="21"/>
        <v>150</v>
      </c>
      <c r="Q90" s="12">
        <v>2</v>
      </c>
      <c r="R90" s="4">
        <v>0</v>
      </c>
      <c r="S90" s="32">
        <f t="shared" si="22"/>
        <v>0</v>
      </c>
      <c r="T90" s="33">
        <f t="shared" si="23"/>
        <v>0</v>
      </c>
      <c r="U90" s="12">
        <v>2</v>
      </c>
      <c r="V90" s="4">
        <v>0</v>
      </c>
      <c r="W90" s="32">
        <f t="shared" si="24"/>
        <v>0</v>
      </c>
      <c r="X90" s="33">
        <f t="shared" si="25"/>
        <v>0</v>
      </c>
      <c r="Y90" s="34">
        <f t="shared" si="26"/>
        <v>41.666666666666671</v>
      </c>
      <c r="Z90" s="35">
        <f t="shared" si="27"/>
        <v>41.666666666666671</v>
      </c>
    </row>
    <row r="91" spans="1:26" ht="78.75" x14ac:dyDescent="0.3">
      <c r="A91" s="87"/>
      <c r="B91" s="77"/>
      <c r="C91" s="20" t="s">
        <v>131</v>
      </c>
      <c r="D91" s="18" t="s">
        <v>267</v>
      </c>
      <c r="E91" s="4" t="s">
        <v>11</v>
      </c>
      <c r="F91" s="10">
        <v>10</v>
      </c>
      <c r="G91" s="12">
        <v>2</v>
      </c>
      <c r="H91" s="12">
        <v>0</v>
      </c>
      <c r="I91" s="75">
        <f t="shared" si="16"/>
        <v>1</v>
      </c>
      <c r="J91" s="32">
        <f t="shared" si="17"/>
        <v>0</v>
      </c>
      <c r="K91" s="33">
        <f t="shared" si="18"/>
        <v>0</v>
      </c>
      <c r="L91" s="12">
        <v>2</v>
      </c>
      <c r="M91" s="54">
        <v>1</v>
      </c>
      <c r="N91" s="75">
        <f t="shared" si="19"/>
        <v>1</v>
      </c>
      <c r="O91" s="32">
        <f t="shared" si="20"/>
        <v>50</v>
      </c>
      <c r="P91" s="33">
        <f t="shared" si="21"/>
        <v>50</v>
      </c>
      <c r="Q91" s="12">
        <v>3</v>
      </c>
      <c r="R91" s="4">
        <v>0</v>
      </c>
      <c r="S91" s="32">
        <f t="shared" si="22"/>
        <v>0</v>
      </c>
      <c r="T91" s="33">
        <f t="shared" si="23"/>
        <v>0</v>
      </c>
      <c r="U91" s="12">
        <v>3</v>
      </c>
      <c r="V91" s="4">
        <v>0</v>
      </c>
      <c r="W91" s="32">
        <f t="shared" si="24"/>
        <v>0</v>
      </c>
      <c r="X91" s="33">
        <f t="shared" si="25"/>
        <v>0</v>
      </c>
      <c r="Y91" s="34">
        <f t="shared" si="26"/>
        <v>10</v>
      </c>
      <c r="Z91" s="35">
        <f t="shared" si="27"/>
        <v>10</v>
      </c>
    </row>
    <row r="92" spans="1:26" s="23" customFormat="1" ht="45.75" x14ac:dyDescent="0.3">
      <c r="A92" s="87"/>
      <c r="B92" s="77"/>
      <c r="C92" s="42" t="s">
        <v>132</v>
      </c>
      <c r="D92" s="18" t="s">
        <v>268</v>
      </c>
      <c r="E92" s="4">
        <v>2013</v>
      </c>
      <c r="F92" s="9">
        <v>0.24</v>
      </c>
      <c r="G92" s="11">
        <v>0.27</v>
      </c>
      <c r="H92" s="11">
        <v>0.27</v>
      </c>
      <c r="I92" s="75">
        <f t="shared" si="16"/>
        <v>1</v>
      </c>
      <c r="J92" s="32">
        <f t="shared" si="17"/>
        <v>100</v>
      </c>
      <c r="K92" s="33">
        <f t="shared" si="18"/>
        <v>100</v>
      </c>
      <c r="L92" s="11">
        <v>0.26</v>
      </c>
      <c r="M92" s="50">
        <v>0.23899999999999999</v>
      </c>
      <c r="N92" s="75">
        <f t="shared" si="19"/>
        <v>1</v>
      </c>
      <c r="O92" s="32">
        <f t="shared" si="20"/>
        <v>91.92307692307692</v>
      </c>
      <c r="P92" s="33">
        <f t="shared" si="21"/>
        <v>91.92307692307692</v>
      </c>
      <c r="Q92" s="11">
        <v>0.25</v>
      </c>
      <c r="R92" s="4">
        <v>0</v>
      </c>
      <c r="S92" s="32">
        <f t="shared" si="22"/>
        <v>0</v>
      </c>
      <c r="T92" s="33">
        <f t="shared" si="23"/>
        <v>0</v>
      </c>
      <c r="U92" s="11">
        <v>0.24</v>
      </c>
      <c r="V92" s="4">
        <v>0</v>
      </c>
      <c r="W92" s="32">
        <f t="shared" si="24"/>
        <v>0</v>
      </c>
      <c r="X92" s="33">
        <f t="shared" si="25"/>
        <v>0</v>
      </c>
      <c r="Y92" s="34">
        <f t="shared" si="26"/>
        <v>99.583333333333329</v>
      </c>
      <c r="Z92" s="35">
        <f t="shared" si="27"/>
        <v>99.583333333333329</v>
      </c>
    </row>
    <row r="93" spans="1:26" ht="45.75" x14ac:dyDescent="0.3">
      <c r="A93" s="87"/>
      <c r="B93" s="77"/>
      <c r="C93" s="20" t="s">
        <v>133</v>
      </c>
      <c r="D93" s="18" t="s">
        <v>269</v>
      </c>
      <c r="E93" s="4" t="s">
        <v>11</v>
      </c>
      <c r="F93" s="10">
        <v>8</v>
      </c>
      <c r="G93" s="12">
        <v>2</v>
      </c>
      <c r="H93" s="12">
        <v>0</v>
      </c>
      <c r="I93" s="75">
        <f t="shared" si="16"/>
        <v>1</v>
      </c>
      <c r="J93" s="32">
        <f t="shared" si="17"/>
        <v>0</v>
      </c>
      <c r="K93" s="33">
        <f t="shared" si="18"/>
        <v>0</v>
      </c>
      <c r="L93" s="12">
        <v>2</v>
      </c>
      <c r="M93" s="54">
        <v>2</v>
      </c>
      <c r="N93" s="75">
        <f t="shared" si="19"/>
        <v>1</v>
      </c>
      <c r="O93" s="32">
        <f t="shared" si="20"/>
        <v>100</v>
      </c>
      <c r="P93" s="33">
        <f t="shared" si="21"/>
        <v>100</v>
      </c>
      <c r="Q93" s="12">
        <v>2</v>
      </c>
      <c r="R93" s="4">
        <v>0</v>
      </c>
      <c r="S93" s="32">
        <f t="shared" si="22"/>
        <v>0</v>
      </c>
      <c r="T93" s="33">
        <f t="shared" si="23"/>
        <v>0</v>
      </c>
      <c r="U93" s="12">
        <v>2</v>
      </c>
      <c r="V93" s="4">
        <v>0</v>
      </c>
      <c r="W93" s="32">
        <f t="shared" si="24"/>
        <v>0</v>
      </c>
      <c r="X93" s="33">
        <f t="shared" si="25"/>
        <v>0</v>
      </c>
      <c r="Y93" s="34">
        <f t="shared" si="26"/>
        <v>25</v>
      </c>
      <c r="Z93" s="35">
        <f t="shared" si="27"/>
        <v>25</v>
      </c>
    </row>
    <row r="94" spans="1:26" ht="56.25" x14ac:dyDescent="0.3">
      <c r="A94" s="87"/>
      <c r="B94" s="77"/>
      <c r="C94" s="20" t="s">
        <v>134</v>
      </c>
      <c r="D94" s="18" t="s">
        <v>270</v>
      </c>
      <c r="E94" s="4">
        <v>2013</v>
      </c>
      <c r="F94" s="9">
        <v>0.97</v>
      </c>
      <c r="G94" s="11">
        <v>0.93</v>
      </c>
      <c r="H94" s="11">
        <v>0.93</v>
      </c>
      <c r="I94" s="75">
        <f t="shared" si="16"/>
        <v>1</v>
      </c>
      <c r="J94" s="32">
        <f t="shared" si="17"/>
        <v>100</v>
      </c>
      <c r="K94" s="33">
        <f t="shared" si="18"/>
        <v>100</v>
      </c>
      <c r="L94" s="11">
        <v>0.95</v>
      </c>
      <c r="M94" s="50">
        <v>1</v>
      </c>
      <c r="N94" s="75">
        <f t="shared" si="19"/>
        <v>1</v>
      </c>
      <c r="O94" s="32">
        <f t="shared" si="20"/>
        <v>100</v>
      </c>
      <c r="P94" s="33">
        <f t="shared" si="21"/>
        <v>105.26315789473684</v>
      </c>
      <c r="Q94" s="11">
        <v>0.96</v>
      </c>
      <c r="R94" s="4">
        <v>0</v>
      </c>
      <c r="S94" s="32">
        <f t="shared" si="22"/>
        <v>0</v>
      </c>
      <c r="T94" s="33">
        <f t="shared" si="23"/>
        <v>0</v>
      </c>
      <c r="U94" s="11">
        <v>0.97</v>
      </c>
      <c r="V94" s="4">
        <v>0</v>
      </c>
      <c r="W94" s="32">
        <f t="shared" si="24"/>
        <v>0</v>
      </c>
      <c r="X94" s="33">
        <f t="shared" si="25"/>
        <v>0</v>
      </c>
      <c r="Y94" s="34">
        <f t="shared" si="26"/>
        <v>100</v>
      </c>
      <c r="Z94" s="35">
        <f t="shared" si="27"/>
        <v>103.09278350515466</v>
      </c>
    </row>
    <row r="95" spans="1:26" ht="56.25" x14ac:dyDescent="0.3">
      <c r="A95" s="87"/>
      <c r="B95" s="77"/>
      <c r="C95" s="20" t="s">
        <v>135</v>
      </c>
      <c r="D95" s="18" t="s">
        <v>271</v>
      </c>
      <c r="E95" s="4" t="s">
        <v>11</v>
      </c>
      <c r="F95" s="9">
        <v>1</v>
      </c>
      <c r="G95" s="11">
        <v>0</v>
      </c>
      <c r="H95" s="11">
        <v>0.26</v>
      </c>
      <c r="I95" s="75">
        <f t="shared" si="16"/>
        <v>1</v>
      </c>
      <c r="J95" s="32">
        <f t="shared" si="17"/>
        <v>26</v>
      </c>
      <c r="K95" s="33">
        <f t="shared" si="18"/>
        <v>26</v>
      </c>
      <c r="L95" s="11">
        <v>1</v>
      </c>
      <c r="M95" s="65">
        <v>89.7</v>
      </c>
      <c r="N95" s="75">
        <f t="shared" si="19"/>
        <v>1</v>
      </c>
      <c r="O95" s="32">
        <f t="shared" si="20"/>
        <v>100</v>
      </c>
      <c r="P95" s="33">
        <f t="shared" si="21"/>
        <v>8970</v>
      </c>
      <c r="Q95" s="11">
        <v>0</v>
      </c>
      <c r="R95" s="4">
        <v>0</v>
      </c>
      <c r="S95" s="32" t="str">
        <f t="shared" si="22"/>
        <v>NA</v>
      </c>
      <c r="T95" s="33" t="str">
        <f t="shared" si="23"/>
        <v>NA</v>
      </c>
      <c r="U95" s="11">
        <v>0</v>
      </c>
      <c r="V95" s="4">
        <v>0</v>
      </c>
      <c r="W95" s="32" t="str">
        <f t="shared" si="24"/>
        <v>NA</v>
      </c>
      <c r="X95" s="33" t="str">
        <f t="shared" si="25"/>
        <v>NA</v>
      </c>
      <c r="Y95" s="34">
        <f t="shared" si="26"/>
        <v>100</v>
      </c>
      <c r="Z95" s="35">
        <f t="shared" si="27"/>
        <v>8996</v>
      </c>
    </row>
    <row r="96" spans="1:26" ht="78.75" x14ac:dyDescent="0.3">
      <c r="A96" s="87"/>
      <c r="B96" s="77"/>
      <c r="C96" s="20" t="s">
        <v>136</v>
      </c>
      <c r="D96" s="18" t="s">
        <v>272</v>
      </c>
      <c r="E96" s="4" t="s">
        <v>11</v>
      </c>
      <c r="F96" s="9">
        <v>1</v>
      </c>
      <c r="G96" s="11">
        <v>1</v>
      </c>
      <c r="H96" s="11">
        <v>1</v>
      </c>
      <c r="I96" s="75">
        <f t="shared" si="16"/>
        <v>1</v>
      </c>
      <c r="J96" s="32">
        <f t="shared" si="17"/>
        <v>100</v>
      </c>
      <c r="K96" s="33">
        <f t="shared" si="18"/>
        <v>100</v>
      </c>
      <c r="L96" s="11">
        <v>1</v>
      </c>
      <c r="M96" s="50">
        <v>1</v>
      </c>
      <c r="N96" s="75">
        <f t="shared" si="19"/>
        <v>1</v>
      </c>
      <c r="O96" s="32">
        <f t="shared" si="20"/>
        <v>100</v>
      </c>
      <c r="P96" s="33">
        <f t="shared" si="21"/>
        <v>100</v>
      </c>
      <c r="Q96" s="11">
        <v>1</v>
      </c>
      <c r="R96" s="4">
        <v>0</v>
      </c>
      <c r="S96" s="32">
        <f t="shared" si="22"/>
        <v>0</v>
      </c>
      <c r="T96" s="33">
        <f t="shared" si="23"/>
        <v>0</v>
      </c>
      <c r="U96" s="11">
        <v>1</v>
      </c>
      <c r="V96" s="4">
        <v>0</v>
      </c>
      <c r="W96" s="32">
        <f t="shared" si="24"/>
        <v>0</v>
      </c>
      <c r="X96" s="33">
        <f t="shared" si="25"/>
        <v>0</v>
      </c>
      <c r="Y96" s="34">
        <f t="shared" si="26"/>
        <v>50</v>
      </c>
      <c r="Z96" s="36">
        <f>IF(E96="a",(H96+M96+R96+V96)/(G96+L96+Q96+U96)*100,IF(E96=2015,(V96/F96)*100,IF(E96=2014,(R96/F96)*100,IF(E96=2013,(M96/F96)*100,IF(E96=2012,(H96/F96)*100,0)))))</f>
        <v>50</v>
      </c>
    </row>
    <row r="97" spans="1:26" ht="67.5" x14ac:dyDescent="0.3">
      <c r="A97" s="87"/>
      <c r="B97" s="77"/>
      <c r="C97" s="20" t="s">
        <v>137</v>
      </c>
      <c r="D97" s="18" t="s">
        <v>273</v>
      </c>
      <c r="E97" s="4">
        <v>2013</v>
      </c>
      <c r="F97" s="9">
        <v>0.5</v>
      </c>
      <c r="G97" s="11">
        <v>0.3</v>
      </c>
      <c r="H97" s="11">
        <v>0.3</v>
      </c>
      <c r="I97" s="75">
        <f t="shared" si="16"/>
        <v>1</v>
      </c>
      <c r="J97" s="32">
        <f t="shared" si="17"/>
        <v>100</v>
      </c>
      <c r="K97" s="33">
        <f t="shared" si="18"/>
        <v>100</v>
      </c>
      <c r="L97" s="11">
        <v>0.35</v>
      </c>
      <c r="M97" s="50">
        <v>0.45</v>
      </c>
      <c r="N97" s="75">
        <f t="shared" si="19"/>
        <v>1</v>
      </c>
      <c r="O97" s="32">
        <f t="shared" si="20"/>
        <v>100</v>
      </c>
      <c r="P97" s="33">
        <f t="shared" si="21"/>
        <v>128.57142857142858</v>
      </c>
      <c r="Q97" s="11">
        <v>0.4</v>
      </c>
      <c r="R97" s="4">
        <v>0</v>
      </c>
      <c r="S97" s="32">
        <f t="shared" si="22"/>
        <v>0</v>
      </c>
      <c r="T97" s="33">
        <f t="shared" si="23"/>
        <v>0</v>
      </c>
      <c r="U97" s="11">
        <v>0.5</v>
      </c>
      <c r="V97" s="4">
        <v>0</v>
      </c>
      <c r="W97" s="32">
        <f t="shared" si="24"/>
        <v>0</v>
      </c>
      <c r="X97" s="33">
        <f t="shared" si="25"/>
        <v>0</v>
      </c>
      <c r="Y97" s="34">
        <f t="shared" si="26"/>
        <v>90</v>
      </c>
      <c r="Z97" s="35">
        <f t="shared" si="27"/>
        <v>90</v>
      </c>
    </row>
    <row r="98" spans="1:26" ht="56.25" x14ac:dyDescent="0.3">
      <c r="A98" s="87"/>
      <c r="B98" s="77" t="s">
        <v>36</v>
      </c>
      <c r="C98" s="20" t="s">
        <v>138</v>
      </c>
      <c r="D98" s="18" t="s">
        <v>274</v>
      </c>
      <c r="E98" s="4" t="s">
        <v>11</v>
      </c>
      <c r="F98" s="10">
        <v>1</v>
      </c>
      <c r="G98" s="12">
        <v>0</v>
      </c>
      <c r="H98" s="12">
        <v>0</v>
      </c>
      <c r="I98" s="75">
        <f t="shared" si="16"/>
        <v>0</v>
      </c>
      <c r="J98" s="32" t="str">
        <f t="shared" si="17"/>
        <v>NA</v>
      </c>
      <c r="K98" s="33" t="str">
        <f t="shared" si="18"/>
        <v>NA</v>
      </c>
      <c r="L98" s="12">
        <v>1</v>
      </c>
      <c r="M98" s="54">
        <v>1</v>
      </c>
      <c r="N98" s="75">
        <f t="shared" si="19"/>
        <v>1</v>
      </c>
      <c r="O98" s="32">
        <f t="shared" si="20"/>
        <v>100</v>
      </c>
      <c r="P98" s="33">
        <f t="shared" si="21"/>
        <v>100</v>
      </c>
      <c r="Q98" s="12">
        <v>0</v>
      </c>
      <c r="R98" s="4">
        <v>0</v>
      </c>
      <c r="S98" s="32" t="str">
        <f t="shared" si="22"/>
        <v>NA</v>
      </c>
      <c r="T98" s="33" t="str">
        <f t="shared" si="23"/>
        <v>NA</v>
      </c>
      <c r="U98" s="12">
        <v>0</v>
      </c>
      <c r="V98" s="4">
        <v>0</v>
      </c>
      <c r="W98" s="32" t="str">
        <f t="shared" si="24"/>
        <v>NA</v>
      </c>
      <c r="X98" s="33" t="str">
        <f t="shared" si="25"/>
        <v>NA</v>
      </c>
      <c r="Y98" s="34">
        <f t="shared" si="26"/>
        <v>100</v>
      </c>
      <c r="Z98" s="35">
        <f t="shared" si="27"/>
        <v>100</v>
      </c>
    </row>
    <row r="99" spans="1:26" ht="56.25" x14ac:dyDescent="0.3">
      <c r="A99" s="87"/>
      <c r="B99" s="77"/>
      <c r="C99" s="20" t="s">
        <v>139</v>
      </c>
      <c r="D99" s="18" t="s">
        <v>275</v>
      </c>
      <c r="E99" s="4" t="s">
        <v>11</v>
      </c>
      <c r="F99" s="9">
        <v>1</v>
      </c>
      <c r="G99" s="11">
        <v>0.1</v>
      </c>
      <c r="H99" s="11">
        <v>0.1</v>
      </c>
      <c r="I99" s="75">
        <f t="shared" si="16"/>
        <v>1</v>
      </c>
      <c r="J99" s="32">
        <f t="shared" si="17"/>
        <v>100</v>
      </c>
      <c r="K99" s="33">
        <f t="shared" si="18"/>
        <v>100</v>
      </c>
      <c r="L99" s="11">
        <v>0.1</v>
      </c>
      <c r="M99" s="50">
        <v>0.5</v>
      </c>
      <c r="N99" s="75">
        <f t="shared" si="19"/>
        <v>1</v>
      </c>
      <c r="O99" s="32">
        <f t="shared" si="20"/>
        <v>100</v>
      </c>
      <c r="P99" s="33">
        <f t="shared" si="21"/>
        <v>500</v>
      </c>
      <c r="Q99" s="11">
        <v>0.3</v>
      </c>
      <c r="R99" s="4">
        <v>0</v>
      </c>
      <c r="S99" s="32">
        <f t="shared" si="22"/>
        <v>0</v>
      </c>
      <c r="T99" s="33">
        <f t="shared" si="23"/>
        <v>0</v>
      </c>
      <c r="U99" s="11">
        <v>0.5</v>
      </c>
      <c r="V99" s="4">
        <v>0</v>
      </c>
      <c r="W99" s="32">
        <f t="shared" si="24"/>
        <v>0</v>
      </c>
      <c r="X99" s="33">
        <f t="shared" si="25"/>
        <v>0</v>
      </c>
      <c r="Y99" s="34">
        <f t="shared" si="26"/>
        <v>60</v>
      </c>
      <c r="Z99" s="35">
        <f t="shared" si="27"/>
        <v>60</v>
      </c>
    </row>
    <row r="100" spans="1:26" s="23" customFormat="1" ht="67.5" x14ac:dyDescent="0.3">
      <c r="A100" s="87"/>
      <c r="B100" s="77"/>
      <c r="C100" s="42" t="s">
        <v>140</v>
      </c>
      <c r="D100" s="18" t="s">
        <v>276</v>
      </c>
      <c r="E100" s="4">
        <v>2013</v>
      </c>
      <c r="F100" s="9">
        <v>0.8</v>
      </c>
      <c r="G100" s="11">
        <v>0.4</v>
      </c>
      <c r="H100" s="11">
        <v>0.4</v>
      </c>
      <c r="I100" s="75">
        <f t="shared" si="16"/>
        <v>1</v>
      </c>
      <c r="J100" s="32">
        <f t="shared" si="17"/>
        <v>100</v>
      </c>
      <c r="K100" s="33">
        <f t="shared" si="18"/>
        <v>100</v>
      </c>
      <c r="L100" s="11">
        <v>0.5</v>
      </c>
      <c r="M100" s="50">
        <v>0.35</v>
      </c>
      <c r="N100" s="75">
        <f t="shared" si="19"/>
        <v>1</v>
      </c>
      <c r="O100" s="32">
        <f t="shared" si="20"/>
        <v>70</v>
      </c>
      <c r="P100" s="33">
        <f t="shared" si="21"/>
        <v>70</v>
      </c>
      <c r="Q100" s="11">
        <v>0.6</v>
      </c>
      <c r="R100" s="4">
        <v>0</v>
      </c>
      <c r="S100" s="32">
        <f t="shared" si="22"/>
        <v>0</v>
      </c>
      <c r="T100" s="33">
        <f t="shared" si="23"/>
        <v>0</v>
      </c>
      <c r="U100" s="11">
        <v>0.8</v>
      </c>
      <c r="V100" s="4">
        <v>0</v>
      </c>
      <c r="W100" s="32">
        <f t="shared" si="24"/>
        <v>0</v>
      </c>
      <c r="X100" s="33">
        <f t="shared" si="25"/>
        <v>0</v>
      </c>
      <c r="Y100" s="34">
        <f t="shared" si="26"/>
        <v>43.749999999999993</v>
      </c>
      <c r="Z100" s="35">
        <f t="shared" si="27"/>
        <v>43.749999999999993</v>
      </c>
    </row>
    <row r="101" spans="1:26" ht="45.75" x14ac:dyDescent="0.3">
      <c r="A101" s="87"/>
      <c r="B101" s="77"/>
      <c r="C101" s="20" t="s">
        <v>141</v>
      </c>
      <c r="D101" s="18" t="s">
        <v>277</v>
      </c>
      <c r="E101" s="4">
        <v>2013</v>
      </c>
      <c r="F101" s="9">
        <v>1</v>
      </c>
      <c r="G101" s="11">
        <v>0.5</v>
      </c>
      <c r="H101" s="11">
        <v>0.5</v>
      </c>
      <c r="I101" s="75">
        <f t="shared" si="16"/>
        <v>1</v>
      </c>
      <c r="J101" s="32">
        <f t="shared" si="17"/>
        <v>100</v>
      </c>
      <c r="K101" s="33">
        <f t="shared" si="18"/>
        <v>100</v>
      </c>
      <c r="L101" s="11">
        <v>0.65</v>
      </c>
      <c r="M101" s="50">
        <v>0.9</v>
      </c>
      <c r="N101" s="75">
        <f t="shared" si="19"/>
        <v>1</v>
      </c>
      <c r="O101" s="32">
        <f t="shared" si="20"/>
        <v>100</v>
      </c>
      <c r="P101" s="33">
        <f t="shared" si="21"/>
        <v>138.46153846153845</v>
      </c>
      <c r="Q101" s="11">
        <v>0.85</v>
      </c>
      <c r="R101" s="4">
        <v>0</v>
      </c>
      <c r="S101" s="32">
        <f t="shared" si="22"/>
        <v>0</v>
      </c>
      <c r="T101" s="33">
        <f t="shared" si="23"/>
        <v>0</v>
      </c>
      <c r="U101" s="11">
        <v>1</v>
      </c>
      <c r="V101" s="4">
        <v>0</v>
      </c>
      <c r="W101" s="32">
        <f t="shared" si="24"/>
        <v>0</v>
      </c>
      <c r="X101" s="33">
        <f t="shared" si="25"/>
        <v>0</v>
      </c>
      <c r="Y101" s="34">
        <f t="shared" si="26"/>
        <v>90</v>
      </c>
      <c r="Z101" s="35">
        <f t="shared" si="27"/>
        <v>90</v>
      </c>
    </row>
    <row r="102" spans="1:26" s="23" customFormat="1" ht="123.75" x14ac:dyDescent="0.3">
      <c r="A102" s="87"/>
      <c r="B102" s="77"/>
      <c r="C102" s="42" t="s">
        <v>142</v>
      </c>
      <c r="D102" s="18" t="s">
        <v>278</v>
      </c>
      <c r="E102" s="4">
        <v>2013</v>
      </c>
      <c r="F102" s="9">
        <v>1</v>
      </c>
      <c r="G102" s="11">
        <v>0.6</v>
      </c>
      <c r="H102" s="11">
        <v>0.4</v>
      </c>
      <c r="I102" s="75">
        <f t="shared" si="16"/>
        <v>1</v>
      </c>
      <c r="J102" s="32">
        <f t="shared" si="17"/>
        <v>66.666666666666671</v>
      </c>
      <c r="K102" s="33">
        <f t="shared" si="18"/>
        <v>66.666666666666671</v>
      </c>
      <c r="L102" s="11">
        <v>0.7</v>
      </c>
      <c r="M102" s="50">
        <v>0.7</v>
      </c>
      <c r="N102" s="75">
        <f t="shared" si="19"/>
        <v>1</v>
      </c>
      <c r="O102" s="32">
        <f t="shared" si="20"/>
        <v>100</v>
      </c>
      <c r="P102" s="33">
        <f t="shared" si="21"/>
        <v>100</v>
      </c>
      <c r="Q102" s="11">
        <v>0.8</v>
      </c>
      <c r="R102" s="4">
        <v>0</v>
      </c>
      <c r="S102" s="32">
        <f t="shared" si="22"/>
        <v>0</v>
      </c>
      <c r="T102" s="33">
        <f t="shared" si="23"/>
        <v>0</v>
      </c>
      <c r="U102" s="11">
        <v>1</v>
      </c>
      <c r="V102" s="4">
        <v>0</v>
      </c>
      <c r="W102" s="32">
        <f t="shared" si="24"/>
        <v>0</v>
      </c>
      <c r="X102" s="33">
        <f t="shared" si="25"/>
        <v>0</v>
      </c>
      <c r="Y102" s="34">
        <f t="shared" si="26"/>
        <v>70</v>
      </c>
      <c r="Z102" s="35">
        <f t="shared" si="27"/>
        <v>70</v>
      </c>
    </row>
    <row r="103" spans="1:26" s="23" customFormat="1" ht="56.25" x14ac:dyDescent="0.3">
      <c r="A103" s="87"/>
      <c r="B103" s="77"/>
      <c r="C103" s="42" t="s">
        <v>143</v>
      </c>
      <c r="D103" s="18" t="s">
        <v>279</v>
      </c>
      <c r="E103" s="4" t="s">
        <v>11</v>
      </c>
      <c r="F103" s="9">
        <v>0.6</v>
      </c>
      <c r="G103" s="11">
        <v>0.2</v>
      </c>
      <c r="H103" s="11">
        <v>0.05</v>
      </c>
      <c r="I103" s="75">
        <f t="shared" si="16"/>
        <v>1</v>
      </c>
      <c r="J103" s="32">
        <f t="shared" si="17"/>
        <v>25</v>
      </c>
      <c r="K103" s="33">
        <f t="shared" si="18"/>
        <v>25</v>
      </c>
      <c r="L103" s="11">
        <v>0.3</v>
      </c>
      <c r="M103" s="50">
        <v>0.4</v>
      </c>
      <c r="N103" s="75">
        <f t="shared" si="19"/>
        <v>1</v>
      </c>
      <c r="O103" s="32">
        <f t="shared" si="20"/>
        <v>100</v>
      </c>
      <c r="P103" s="33">
        <f t="shared" si="21"/>
        <v>133.33333333333334</v>
      </c>
      <c r="Q103" s="11">
        <v>0.4</v>
      </c>
      <c r="R103" s="4">
        <v>0</v>
      </c>
      <c r="S103" s="32">
        <f t="shared" si="22"/>
        <v>0</v>
      </c>
      <c r="T103" s="33">
        <f t="shared" si="23"/>
        <v>0</v>
      </c>
      <c r="U103" s="11">
        <v>0.6</v>
      </c>
      <c r="V103" s="4">
        <v>0</v>
      </c>
      <c r="W103" s="32">
        <f t="shared" si="24"/>
        <v>0</v>
      </c>
      <c r="X103" s="33">
        <f t="shared" si="25"/>
        <v>0</v>
      </c>
      <c r="Y103" s="34">
        <f t="shared" si="26"/>
        <v>75</v>
      </c>
      <c r="Z103" s="35">
        <f t="shared" si="27"/>
        <v>75</v>
      </c>
    </row>
    <row r="104" spans="1:26" ht="78.75" x14ac:dyDescent="0.3">
      <c r="A104" s="87"/>
      <c r="B104" s="77" t="s">
        <v>37</v>
      </c>
      <c r="C104" s="20" t="s">
        <v>144</v>
      </c>
      <c r="D104" s="18" t="s">
        <v>213</v>
      </c>
      <c r="E104" s="4" t="s">
        <v>11</v>
      </c>
      <c r="F104" s="10">
        <v>4</v>
      </c>
      <c r="G104" s="12">
        <v>1</v>
      </c>
      <c r="H104" s="12">
        <v>1</v>
      </c>
      <c r="I104" s="75">
        <f t="shared" si="16"/>
        <v>1</v>
      </c>
      <c r="J104" s="32">
        <f t="shared" si="17"/>
        <v>100</v>
      </c>
      <c r="K104" s="33">
        <f t="shared" si="18"/>
        <v>100</v>
      </c>
      <c r="L104" s="12">
        <v>1</v>
      </c>
      <c r="M104" s="50">
        <v>0.05</v>
      </c>
      <c r="N104" s="75">
        <f t="shared" si="19"/>
        <v>1</v>
      </c>
      <c r="O104" s="32">
        <f t="shared" si="20"/>
        <v>5</v>
      </c>
      <c r="P104" s="33">
        <f t="shared" si="21"/>
        <v>5</v>
      </c>
      <c r="Q104" s="12">
        <v>1</v>
      </c>
      <c r="R104" s="4">
        <v>0</v>
      </c>
      <c r="S104" s="32">
        <f t="shared" si="22"/>
        <v>0</v>
      </c>
      <c r="T104" s="33">
        <f t="shared" si="23"/>
        <v>0</v>
      </c>
      <c r="U104" s="12">
        <v>1</v>
      </c>
      <c r="V104" s="4">
        <v>0</v>
      </c>
      <c r="W104" s="32">
        <f t="shared" si="24"/>
        <v>0</v>
      </c>
      <c r="X104" s="33">
        <f t="shared" si="25"/>
        <v>0</v>
      </c>
      <c r="Y104" s="34">
        <f t="shared" si="26"/>
        <v>26.25</v>
      </c>
      <c r="Z104" s="35">
        <f t="shared" si="27"/>
        <v>26.25</v>
      </c>
    </row>
    <row r="105" spans="1:26" ht="67.5" x14ac:dyDescent="0.3">
      <c r="A105" s="87"/>
      <c r="B105" s="77"/>
      <c r="C105" s="20" t="s">
        <v>145</v>
      </c>
      <c r="D105" s="18" t="s">
        <v>280</v>
      </c>
      <c r="E105" s="4" t="s">
        <v>11</v>
      </c>
      <c r="F105" s="9">
        <v>0.75</v>
      </c>
      <c r="G105" s="11">
        <v>0.25</v>
      </c>
      <c r="H105" s="11">
        <v>0.23</v>
      </c>
      <c r="I105" s="75">
        <f t="shared" si="16"/>
        <v>1</v>
      </c>
      <c r="J105" s="32">
        <f t="shared" si="17"/>
        <v>92</v>
      </c>
      <c r="K105" s="33">
        <f t="shared" si="18"/>
        <v>92</v>
      </c>
      <c r="L105" s="11">
        <v>0.1</v>
      </c>
      <c r="M105" s="50">
        <v>0.75</v>
      </c>
      <c r="N105" s="75">
        <f t="shared" si="19"/>
        <v>1</v>
      </c>
      <c r="O105" s="32">
        <f t="shared" si="20"/>
        <v>100</v>
      </c>
      <c r="P105" s="33">
        <f t="shared" si="21"/>
        <v>750</v>
      </c>
      <c r="Q105" s="11">
        <v>0.15</v>
      </c>
      <c r="R105" s="4">
        <v>0</v>
      </c>
      <c r="S105" s="32">
        <f t="shared" si="22"/>
        <v>0</v>
      </c>
      <c r="T105" s="33">
        <f t="shared" si="23"/>
        <v>0</v>
      </c>
      <c r="U105" s="11">
        <v>0.25</v>
      </c>
      <c r="V105" s="4">
        <v>0</v>
      </c>
      <c r="W105" s="32">
        <f t="shared" si="24"/>
        <v>0</v>
      </c>
      <c r="X105" s="33">
        <f t="shared" si="25"/>
        <v>0</v>
      </c>
      <c r="Y105" s="34">
        <f t="shared" si="26"/>
        <v>100</v>
      </c>
      <c r="Z105" s="35">
        <f t="shared" si="27"/>
        <v>130.66666666666666</v>
      </c>
    </row>
    <row r="106" spans="1:26" ht="56.25" x14ac:dyDescent="0.3">
      <c r="A106" s="87"/>
      <c r="B106" s="77"/>
      <c r="C106" s="20" t="s">
        <v>146</v>
      </c>
      <c r="D106" s="18" t="s">
        <v>281</v>
      </c>
      <c r="E106" s="4" t="s">
        <v>11</v>
      </c>
      <c r="F106" s="10">
        <v>1</v>
      </c>
      <c r="G106" s="12">
        <v>1</v>
      </c>
      <c r="H106" s="12">
        <v>1</v>
      </c>
      <c r="I106" s="75">
        <f t="shared" si="16"/>
        <v>1</v>
      </c>
      <c r="J106" s="32">
        <f t="shared" si="17"/>
        <v>100</v>
      </c>
      <c r="K106" s="33">
        <f t="shared" si="18"/>
        <v>100</v>
      </c>
      <c r="L106" s="12">
        <v>1</v>
      </c>
      <c r="M106" s="54">
        <v>1</v>
      </c>
      <c r="N106" s="75">
        <f t="shared" si="19"/>
        <v>1</v>
      </c>
      <c r="O106" s="32">
        <f t="shared" si="20"/>
        <v>100</v>
      </c>
      <c r="P106" s="33">
        <f t="shared" si="21"/>
        <v>100</v>
      </c>
      <c r="Q106" s="12">
        <v>1</v>
      </c>
      <c r="R106" s="4">
        <v>0</v>
      </c>
      <c r="S106" s="32">
        <f t="shared" si="22"/>
        <v>0</v>
      </c>
      <c r="T106" s="33">
        <f t="shared" si="23"/>
        <v>0</v>
      </c>
      <c r="U106" s="12">
        <v>1</v>
      </c>
      <c r="V106" s="4">
        <v>0</v>
      </c>
      <c r="W106" s="32">
        <f t="shared" si="24"/>
        <v>0</v>
      </c>
      <c r="X106" s="33">
        <f t="shared" si="25"/>
        <v>0</v>
      </c>
      <c r="Y106" s="34">
        <f t="shared" si="26"/>
        <v>50</v>
      </c>
      <c r="Z106" s="36">
        <f>IF(E106="a",(H106+M106+R106+V106)/(G106+L106+Q106+U106)*100,IF(E106=2015,(V106/F106)*100,IF(E106=2014,(R106/F106)*100,IF(E106=2013,(M106/F106)*100,IF(E106=2012,(H106/F106)*100,0)))))</f>
        <v>50</v>
      </c>
    </row>
    <row r="107" spans="1:26" ht="67.5" x14ac:dyDescent="0.3">
      <c r="A107" s="87"/>
      <c r="B107" s="77"/>
      <c r="C107" s="20" t="s">
        <v>147</v>
      </c>
      <c r="D107" s="18" t="s">
        <v>282</v>
      </c>
      <c r="E107" s="4" t="s">
        <v>11</v>
      </c>
      <c r="F107" s="10">
        <v>4</v>
      </c>
      <c r="G107" s="12">
        <v>4</v>
      </c>
      <c r="H107" s="12">
        <v>4</v>
      </c>
      <c r="I107" s="75">
        <f t="shared" si="16"/>
        <v>1</v>
      </c>
      <c r="J107" s="32">
        <f t="shared" si="17"/>
        <v>100</v>
      </c>
      <c r="K107" s="33">
        <f t="shared" si="18"/>
        <v>100</v>
      </c>
      <c r="L107" s="12">
        <v>4</v>
      </c>
      <c r="M107" s="54">
        <v>4</v>
      </c>
      <c r="N107" s="75">
        <f t="shared" si="19"/>
        <v>1</v>
      </c>
      <c r="O107" s="32">
        <f t="shared" si="20"/>
        <v>100</v>
      </c>
      <c r="P107" s="33">
        <f t="shared" si="21"/>
        <v>100</v>
      </c>
      <c r="Q107" s="12">
        <v>4</v>
      </c>
      <c r="R107" s="4">
        <v>0</v>
      </c>
      <c r="S107" s="32">
        <f t="shared" si="22"/>
        <v>0</v>
      </c>
      <c r="T107" s="33">
        <f t="shared" si="23"/>
        <v>0</v>
      </c>
      <c r="U107" s="12">
        <v>4</v>
      </c>
      <c r="V107" s="4">
        <v>0</v>
      </c>
      <c r="W107" s="32">
        <f t="shared" si="24"/>
        <v>0</v>
      </c>
      <c r="X107" s="33">
        <f t="shared" si="25"/>
        <v>0</v>
      </c>
      <c r="Y107" s="34">
        <f t="shared" si="26"/>
        <v>50</v>
      </c>
      <c r="Z107" s="36">
        <f>IF(E107="a",(H107+M107+R107+V107)/(G107+L107+Q107+U107)*100,IF(E107=2015,(V107/F107)*100,IF(E107=2014,(R107/F107)*100,IF(E107=2013,(M107/F107)*100,IF(E107=2012,(H107/F107)*100,0)))))</f>
        <v>50</v>
      </c>
    </row>
    <row r="108" spans="1:26" ht="101.25" x14ac:dyDescent="0.3">
      <c r="A108" s="87"/>
      <c r="B108" s="77"/>
      <c r="C108" s="20" t="s">
        <v>148</v>
      </c>
      <c r="D108" s="18" t="s">
        <v>283</v>
      </c>
      <c r="E108" s="4">
        <v>2013</v>
      </c>
      <c r="F108" s="9">
        <v>0.8</v>
      </c>
      <c r="G108" s="11">
        <v>0.3</v>
      </c>
      <c r="H108" s="11">
        <v>0.25</v>
      </c>
      <c r="I108" s="75">
        <f t="shared" si="16"/>
        <v>1</v>
      </c>
      <c r="J108" s="32">
        <f t="shared" si="17"/>
        <v>83.333333333333343</v>
      </c>
      <c r="K108" s="33">
        <f t="shared" si="18"/>
        <v>83.333333333333343</v>
      </c>
      <c r="L108" s="11">
        <v>0.4</v>
      </c>
      <c r="M108" s="50">
        <v>1</v>
      </c>
      <c r="N108" s="75">
        <f t="shared" si="19"/>
        <v>1</v>
      </c>
      <c r="O108" s="32">
        <f t="shared" si="20"/>
        <v>100</v>
      </c>
      <c r="P108" s="33">
        <f t="shared" si="21"/>
        <v>250</v>
      </c>
      <c r="Q108" s="11">
        <v>0.65</v>
      </c>
      <c r="R108" s="4">
        <v>0</v>
      </c>
      <c r="S108" s="32">
        <f t="shared" si="22"/>
        <v>0</v>
      </c>
      <c r="T108" s="33">
        <f t="shared" si="23"/>
        <v>0</v>
      </c>
      <c r="U108" s="11">
        <v>0.8</v>
      </c>
      <c r="V108" s="4">
        <v>0</v>
      </c>
      <c r="W108" s="32">
        <f t="shared" si="24"/>
        <v>0</v>
      </c>
      <c r="X108" s="33">
        <f t="shared" si="25"/>
        <v>0</v>
      </c>
      <c r="Y108" s="34">
        <f t="shared" si="26"/>
        <v>100</v>
      </c>
      <c r="Z108" s="35">
        <f t="shared" si="27"/>
        <v>125</v>
      </c>
    </row>
    <row r="109" spans="1:26" ht="112.5" x14ac:dyDescent="0.3">
      <c r="A109" s="87"/>
      <c r="B109" s="77"/>
      <c r="C109" s="20" t="s">
        <v>149</v>
      </c>
      <c r="D109" s="18" t="s">
        <v>284</v>
      </c>
      <c r="E109" s="4">
        <v>2013</v>
      </c>
      <c r="F109" s="9">
        <v>0.8</v>
      </c>
      <c r="G109" s="11">
        <v>0.3</v>
      </c>
      <c r="H109" s="11">
        <v>0.22</v>
      </c>
      <c r="I109" s="75">
        <f t="shared" si="16"/>
        <v>1</v>
      </c>
      <c r="J109" s="32">
        <f t="shared" si="17"/>
        <v>73.333333333333343</v>
      </c>
      <c r="K109" s="33">
        <f t="shared" si="18"/>
        <v>73.333333333333343</v>
      </c>
      <c r="L109" s="11">
        <v>0.4</v>
      </c>
      <c r="M109" s="50">
        <v>0.6</v>
      </c>
      <c r="N109" s="75">
        <f t="shared" si="19"/>
        <v>1</v>
      </c>
      <c r="O109" s="32">
        <f t="shared" si="20"/>
        <v>100</v>
      </c>
      <c r="P109" s="33">
        <f t="shared" si="21"/>
        <v>149.99999999999997</v>
      </c>
      <c r="Q109" s="11">
        <v>0.65</v>
      </c>
      <c r="R109" s="4">
        <v>0</v>
      </c>
      <c r="S109" s="32">
        <f t="shared" si="22"/>
        <v>0</v>
      </c>
      <c r="T109" s="33">
        <f t="shared" si="23"/>
        <v>0</v>
      </c>
      <c r="U109" s="11">
        <v>0.8</v>
      </c>
      <c r="V109" s="4">
        <v>0</v>
      </c>
      <c r="W109" s="32">
        <f t="shared" si="24"/>
        <v>0</v>
      </c>
      <c r="X109" s="33">
        <f t="shared" si="25"/>
        <v>0</v>
      </c>
      <c r="Y109" s="34">
        <f t="shared" si="26"/>
        <v>74.999999999999986</v>
      </c>
      <c r="Z109" s="35">
        <f t="shared" si="27"/>
        <v>74.999999999999986</v>
      </c>
    </row>
    <row r="110" spans="1:26" ht="90" x14ac:dyDescent="0.3">
      <c r="A110" s="87"/>
      <c r="B110" s="77"/>
      <c r="C110" s="20" t="s">
        <v>150</v>
      </c>
      <c r="D110" s="18" t="s">
        <v>285</v>
      </c>
      <c r="E110" s="4">
        <v>2013</v>
      </c>
      <c r="F110" s="9">
        <v>0.8</v>
      </c>
      <c r="G110" s="11">
        <v>0.3</v>
      </c>
      <c r="H110" s="11">
        <v>0.3</v>
      </c>
      <c r="I110" s="75">
        <f t="shared" si="16"/>
        <v>1</v>
      </c>
      <c r="J110" s="32">
        <f t="shared" si="17"/>
        <v>100</v>
      </c>
      <c r="K110" s="33">
        <f t="shared" si="18"/>
        <v>100</v>
      </c>
      <c r="L110" s="11">
        <v>0.4</v>
      </c>
      <c r="M110" s="50">
        <v>1</v>
      </c>
      <c r="N110" s="75">
        <f t="shared" si="19"/>
        <v>1</v>
      </c>
      <c r="O110" s="32">
        <f t="shared" si="20"/>
        <v>100</v>
      </c>
      <c r="P110" s="33">
        <f t="shared" si="21"/>
        <v>250</v>
      </c>
      <c r="Q110" s="11">
        <v>0.65</v>
      </c>
      <c r="R110" s="4">
        <v>0</v>
      </c>
      <c r="S110" s="32">
        <f t="shared" si="22"/>
        <v>0</v>
      </c>
      <c r="T110" s="33">
        <f t="shared" si="23"/>
        <v>0</v>
      </c>
      <c r="U110" s="11">
        <v>0.8</v>
      </c>
      <c r="V110" s="4">
        <v>0</v>
      </c>
      <c r="W110" s="32">
        <f t="shared" si="24"/>
        <v>0</v>
      </c>
      <c r="X110" s="33">
        <f t="shared" si="25"/>
        <v>0</v>
      </c>
      <c r="Y110" s="34">
        <f t="shared" si="26"/>
        <v>100</v>
      </c>
      <c r="Z110" s="35">
        <f t="shared" si="27"/>
        <v>125</v>
      </c>
    </row>
    <row r="111" spans="1:26" ht="90" x14ac:dyDescent="0.3">
      <c r="A111" s="87"/>
      <c r="B111" s="77"/>
      <c r="C111" s="20" t="s">
        <v>151</v>
      </c>
      <c r="D111" s="18" t="s">
        <v>286</v>
      </c>
      <c r="E111" s="4" t="s">
        <v>11</v>
      </c>
      <c r="F111" s="10">
        <v>16</v>
      </c>
      <c r="G111" s="13">
        <v>4</v>
      </c>
      <c r="H111" s="13">
        <v>4</v>
      </c>
      <c r="I111" s="75">
        <f t="shared" si="16"/>
        <v>1</v>
      </c>
      <c r="J111" s="32">
        <f t="shared" si="17"/>
        <v>100</v>
      </c>
      <c r="K111" s="33">
        <f t="shared" si="18"/>
        <v>100</v>
      </c>
      <c r="L111" s="13">
        <v>4</v>
      </c>
      <c r="M111" s="57">
        <v>4</v>
      </c>
      <c r="N111" s="75">
        <f t="shared" si="19"/>
        <v>1</v>
      </c>
      <c r="O111" s="32">
        <f t="shared" si="20"/>
        <v>100</v>
      </c>
      <c r="P111" s="33">
        <f t="shared" si="21"/>
        <v>100</v>
      </c>
      <c r="Q111" s="13">
        <v>4</v>
      </c>
      <c r="R111" s="4">
        <v>0</v>
      </c>
      <c r="S111" s="32">
        <f t="shared" si="22"/>
        <v>0</v>
      </c>
      <c r="T111" s="33">
        <f t="shared" si="23"/>
        <v>0</v>
      </c>
      <c r="U111" s="13">
        <v>4</v>
      </c>
      <c r="V111" s="4">
        <v>0</v>
      </c>
      <c r="W111" s="32">
        <f t="shared" si="24"/>
        <v>0</v>
      </c>
      <c r="X111" s="33">
        <f t="shared" si="25"/>
        <v>0</v>
      </c>
      <c r="Y111" s="34">
        <f t="shared" si="26"/>
        <v>50</v>
      </c>
      <c r="Z111" s="35">
        <f t="shared" si="27"/>
        <v>50</v>
      </c>
    </row>
    <row r="112" spans="1:26" ht="45.75" x14ac:dyDescent="0.3">
      <c r="A112" s="87"/>
      <c r="B112" s="77"/>
      <c r="C112" s="20" t="s">
        <v>152</v>
      </c>
      <c r="D112" s="18" t="s">
        <v>261</v>
      </c>
      <c r="E112" s="4" t="s">
        <v>11</v>
      </c>
      <c r="F112" s="9">
        <v>1</v>
      </c>
      <c r="G112" s="11">
        <v>1</v>
      </c>
      <c r="H112" s="11">
        <v>0</v>
      </c>
      <c r="I112" s="75">
        <f t="shared" si="16"/>
        <v>1</v>
      </c>
      <c r="J112" s="32">
        <f t="shared" si="17"/>
        <v>0</v>
      </c>
      <c r="K112" s="33">
        <f t="shared" si="18"/>
        <v>0</v>
      </c>
      <c r="L112" s="11">
        <v>1</v>
      </c>
      <c r="M112" s="50">
        <v>1</v>
      </c>
      <c r="N112" s="75">
        <f t="shared" si="19"/>
        <v>1</v>
      </c>
      <c r="O112" s="32">
        <f t="shared" si="20"/>
        <v>100</v>
      </c>
      <c r="P112" s="33">
        <f t="shared" si="21"/>
        <v>100</v>
      </c>
      <c r="Q112" s="11">
        <v>1</v>
      </c>
      <c r="R112" s="4">
        <v>0</v>
      </c>
      <c r="S112" s="32">
        <f t="shared" si="22"/>
        <v>0</v>
      </c>
      <c r="T112" s="33">
        <f t="shared" si="23"/>
        <v>0</v>
      </c>
      <c r="U112" s="11">
        <v>1</v>
      </c>
      <c r="V112" s="4">
        <v>0</v>
      </c>
      <c r="W112" s="32">
        <f t="shared" si="24"/>
        <v>0</v>
      </c>
      <c r="X112" s="33">
        <f t="shared" si="25"/>
        <v>0</v>
      </c>
      <c r="Y112" s="34">
        <f t="shared" si="26"/>
        <v>25</v>
      </c>
      <c r="Z112" s="36">
        <f>IF(E112="a",(H112+M112+R112+V112)/(G112+L112+Q112+U112)*100,IF(E112=2015,(V112/F112)*100,IF(E112=2014,(R112/F112)*100,IF(E112=2013,(M112/F112)*100,IF(E112=2012,(H112/F112)*100,0)))))</f>
        <v>25</v>
      </c>
    </row>
    <row r="113" spans="1:26" ht="45.75" x14ac:dyDescent="0.3">
      <c r="A113" s="87"/>
      <c r="B113" s="77"/>
      <c r="C113" s="20" t="s">
        <v>153</v>
      </c>
      <c r="D113" s="18" t="s">
        <v>287</v>
      </c>
      <c r="E113" s="4" t="s">
        <v>11</v>
      </c>
      <c r="F113" s="10">
        <v>40</v>
      </c>
      <c r="G113" s="13">
        <v>10</v>
      </c>
      <c r="H113" s="13">
        <v>7</v>
      </c>
      <c r="I113" s="75">
        <f t="shared" si="16"/>
        <v>1</v>
      </c>
      <c r="J113" s="32">
        <f t="shared" si="17"/>
        <v>70</v>
      </c>
      <c r="K113" s="33">
        <f t="shared" si="18"/>
        <v>70</v>
      </c>
      <c r="L113" s="13">
        <v>10</v>
      </c>
      <c r="M113" s="57">
        <v>8</v>
      </c>
      <c r="N113" s="75">
        <f t="shared" si="19"/>
        <v>1</v>
      </c>
      <c r="O113" s="32">
        <f t="shared" si="20"/>
        <v>80</v>
      </c>
      <c r="P113" s="33">
        <f t="shared" si="21"/>
        <v>80</v>
      </c>
      <c r="Q113" s="13">
        <v>10</v>
      </c>
      <c r="R113" s="4">
        <v>0</v>
      </c>
      <c r="S113" s="32">
        <f t="shared" si="22"/>
        <v>0</v>
      </c>
      <c r="T113" s="33">
        <f t="shared" si="23"/>
        <v>0</v>
      </c>
      <c r="U113" s="13">
        <v>10</v>
      </c>
      <c r="V113" s="4">
        <v>0</v>
      </c>
      <c r="W113" s="32">
        <f t="shared" si="24"/>
        <v>0</v>
      </c>
      <c r="X113" s="33">
        <f t="shared" si="25"/>
        <v>0</v>
      </c>
      <c r="Y113" s="34">
        <f t="shared" si="26"/>
        <v>37.5</v>
      </c>
      <c r="Z113" s="35">
        <f t="shared" si="27"/>
        <v>37.5</v>
      </c>
    </row>
    <row r="114" spans="1:26" ht="78.75" x14ac:dyDescent="0.3">
      <c r="A114" s="87"/>
      <c r="B114" s="77" t="s">
        <v>38</v>
      </c>
      <c r="C114" s="20" t="s">
        <v>154</v>
      </c>
      <c r="D114" s="18" t="s">
        <v>288</v>
      </c>
      <c r="E114" s="4" t="s">
        <v>11</v>
      </c>
      <c r="F114" s="9">
        <v>0.9</v>
      </c>
      <c r="G114" s="11">
        <v>0.9</v>
      </c>
      <c r="H114" s="11">
        <v>0.89</v>
      </c>
      <c r="I114" s="75">
        <f t="shared" si="16"/>
        <v>1</v>
      </c>
      <c r="J114" s="32">
        <f t="shared" si="17"/>
        <v>98.888888888888886</v>
      </c>
      <c r="K114" s="33">
        <f t="shared" si="18"/>
        <v>98.888888888888886</v>
      </c>
      <c r="L114" s="11">
        <v>0.9</v>
      </c>
      <c r="M114" s="50">
        <v>0.76</v>
      </c>
      <c r="N114" s="75">
        <f t="shared" si="19"/>
        <v>1</v>
      </c>
      <c r="O114" s="32">
        <f t="shared" si="20"/>
        <v>84.444444444444443</v>
      </c>
      <c r="P114" s="33">
        <f t="shared" si="21"/>
        <v>84.444444444444443</v>
      </c>
      <c r="Q114" s="11">
        <v>0.9</v>
      </c>
      <c r="R114" s="4">
        <v>0</v>
      </c>
      <c r="S114" s="32">
        <f t="shared" si="22"/>
        <v>0</v>
      </c>
      <c r="T114" s="33">
        <f t="shared" si="23"/>
        <v>0</v>
      </c>
      <c r="U114" s="11">
        <v>0.9</v>
      </c>
      <c r="V114" s="4">
        <v>0</v>
      </c>
      <c r="W114" s="32">
        <f t="shared" si="24"/>
        <v>0</v>
      </c>
      <c r="X114" s="33">
        <f t="shared" si="25"/>
        <v>0</v>
      </c>
      <c r="Y114" s="34">
        <f t="shared" si="26"/>
        <v>45.833333333333329</v>
      </c>
      <c r="Z114" s="36">
        <f>IF(E114="a",(H114+M114+R114+V114)/(G114+L114+Q114+U114)*100,IF(E114=2015,(V114/F114)*100,IF(E114=2014,(R114/F114)*100,IF(E114=2013,(M114/F114)*100,IF(E114=2012,(H114/F114)*100,0)))))</f>
        <v>45.833333333333329</v>
      </c>
    </row>
    <row r="115" spans="1:26" ht="78.75" x14ac:dyDescent="0.3">
      <c r="A115" s="87"/>
      <c r="B115" s="77"/>
      <c r="C115" s="20" t="s">
        <v>155</v>
      </c>
      <c r="D115" s="18" t="s">
        <v>289</v>
      </c>
      <c r="E115" s="4">
        <v>2013</v>
      </c>
      <c r="F115" s="9">
        <v>1</v>
      </c>
      <c r="G115" s="11">
        <v>0.8</v>
      </c>
      <c r="H115" s="11">
        <v>0.77</v>
      </c>
      <c r="I115" s="75">
        <f t="shared" si="16"/>
        <v>1</v>
      </c>
      <c r="J115" s="32">
        <f t="shared" si="17"/>
        <v>96.25</v>
      </c>
      <c r="K115" s="33">
        <f t="shared" si="18"/>
        <v>96.25</v>
      </c>
      <c r="L115" s="11">
        <v>0.85</v>
      </c>
      <c r="M115" s="50">
        <v>1</v>
      </c>
      <c r="N115" s="75">
        <f t="shared" si="19"/>
        <v>1</v>
      </c>
      <c r="O115" s="32">
        <f t="shared" si="20"/>
        <v>100</v>
      </c>
      <c r="P115" s="33">
        <f t="shared" si="21"/>
        <v>117.64705882352942</v>
      </c>
      <c r="Q115" s="11">
        <v>0.95</v>
      </c>
      <c r="R115" s="4">
        <v>0</v>
      </c>
      <c r="S115" s="32">
        <f t="shared" si="22"/>
        <v>0</v>
      </c>
      <c r="T115" s="33">
        <f t="shared" si="23"/>
        <v>0</v>
      </c>
      <c r="U115" s="11">
        <v>1</v>
      </c>
      <c r="V115" s="4">
        <v>0</v>
      </c>
      <c r="W115" s="32">
        <f t="shared" si="24"/>
        <v>0</v>
      </c>
      <c r="X115" s="33">
        <f t="shared" si="25"/>
        <v>0</v>
      </c>
      <c r="Y115" s="34">
        <f t="shared" si="26"/>
        <v>100</v>
      </c>
      <c r="Z115" s="35">
        <f t="shared" si="27"/>
        <v>100</v>
      </c>
    </row>
    <row r="116" spans="1:26" ht="146.25" x14ac:dyDescent="0.3">
      <c r="A116" s="87"/>
      <c r="B116" s="77"/>
      <c r="C116" s="20" t="s">
        <v>156</v>
      </c>
      <c r="D116" s="18" t="s">
        <v>290</v>
      </c>
      <c r="E116" s="4">
        <v>2013</v>
      </c>
      <c r="F116" s="9">
        <v>1</v>
      </c>
      <c r="G116" s="11">
        <v>0.6</v>
      </c>
      <c r="H116" s="11">
        <v>0.47</v>
      </c>
      <c r="I116" s="75">
        <f t="shared" si="16"/>
        <v>1</v>
      </c>
      <c r="J116" s="32">
        <f t="shared" si="17"/>
        <v>78.333333333333329</v>
      </c>
      <c r="K116" s="33">
        <f t="shared" si="18"/>
        <v>78.333333333333329</v>
      </c>
      <c r="L116" s="11">
        <v>0.7</v>
      </c>
      <c r="M116" s="50">
        <v>0.44</v>
      </c>
      <c r="N116" s="75">
        <f t="shared" si="19"/>
        <v>1</v>
      </c>
      <c r="O116" s="32">
        <f t="shared" si="20"/>
        <v>62.857142857142868</v>
      </c>
      <c r="P116" s="33">
        <f t="shared" si="21"/>
        <v>62.857142857142868</v>
      </c>
      <c r="Q116" s="11">
        <v>0.85</v>
      </c>
      <c r="R116" s="4">
        <v>0</v>
      </c>
      <c r="S116" s="32">
        <f t="shared" si="22"/>
        <v>0</v>
      </c>
      <c r="T116" s="33">
        <f t="shared" si="23"/>
        <v>0</v>
      </c>
      <c r="U116" s="11">
        <v>1</v>
      </c>
      <c r="V116" s="4">
        <v>0</v>
      </c>
      <c r="W116" s="32">
        <f t="shared" si="24"/>
        <v>0</v>
      </c>
      <c r="X116" s="33">
        <f t="shared" si="25"/>
        <v>0</v>
      </c>
      <c r="Y116" s="34">
        <f t="shared" si="26"/>
        <v>44</v>
      </c>
      <c r="Z116" s="35">
        <f t="shared" si="27"/>
        <v>44</v>
      </c>
    </row>
    <row r="117" spans="1:26" ht="90" x14ac:dyDescent="0.3">
      <c r="A117" s="87"/>
      <c r="B117" s="77"/>
      <c r="C117" s="20" t="s">
        <v>157</v>
      </c>
      <c r="D117" s="18" t="s">
        <v>291</v>
      </c>
      <c r="E117" s="4">
        <v>2013</v>
      </c>
      <c r="F117" s="9">
        <v>0.9</v>
      </c>
      <c r="G117" s="11">
        <v>0.7</v>
      </c>
      <c r="H117" s="11">
        <v>0.96</v>
      </c>
      <c r="I117" s="75">
        <f t="shared" si="16"/>
        <v>1</v>
      </c>
      <c r="J117" s="32">
        <f t="shared" si="17"/>
        <v>100</v>
      </c>
      <c r="K117" s="33">
        <f t="shared" si="18"/>
        <v>137.14285714285714</v>
      </c>
      <c r="L117" s="11">
        <v>0.75</v>
      </c>
      <c r="M117" s="50">
        <v>0.74</v>
      </c>
      <c r="N117" s="75">
        <f t="shared" si="19"/>
        <v>1</v>
      </c>
      <c r="O117" s="32">
        <f t="shared" si="20"/>
        <v>98.666666666666671</v>
      </c>
      <c r="P117" s="33">
        <f t="shared" si="21"/>
        <v>98.666666666666671</v>
      </c>
      <c r="Q117" s="11">
        <v>0.8</v>
      </c>
      <c r="R117" s="4">
        <v>0</v>
      </c>
      <c r="S117" s="32">
        <f t="shared" si="22"/>
        <v>0</v>
      </c>
      <c r="T117" s="33">
        <f t="shared" si="23"/>
        <v>0</v>
      </c>
      <c r="U117" s="11">
        <v>0.9</v>
      </c>
      <c r="V117" s="4">
        <v>0</v>
      </c>
      <c r="W117" s="32">
        <f t="shared" si="24"/>
        <v>0</v>
      </c>
      <c r="X117" s="33">
        <f t="shared" si="25"/>
        <v>0</v>
      </c>
      <c r="Y117" s="34">
        <f t="shared" si="26"/>
        <v>82.222222222222214</v>
      </c>
      <c r="Z117" s="35">
        <f t="shared" si="27"/>
        <v>82.222222222222214</v>
      </c>
    </row>
    <row r="118" spans="1:26" ht="90" x14ac:dyDescent="0.3">
      <c r="A118" s="87"/>
      <c r="B118" s="77"/>
      <c r="C118" s="20" t="s">
        <v>158</v>
      </c>
      <c r="D118" s="18" t="s">
        <v>292</v>
      </c>
      <c r="E118" s="4">
        <v>2013</v>
      </c>
      <c r="F118" s="9">
        <v>1</v>
      </c>
      <c r="G118" s="11">
        <v>0.96</v>
      </c>
      <c r="H118" s="11">
        <v>1</v>
      </c>
      <c r="I118" s="75">
        <f t="shared" si="16"/>
        <v>1</v>
      </c>
      <c r="J118" s="32">
        <f t="shared" si="17"/>
        <v>100</v>
      </c>
      <c r="K118" s="33">
        <f t="shared" si="18"/>
        <v>104.16666666666667</v>
      </c>
      <c r="L118" s="11">
        <v>0.98</v>
      </c>
      <c r="M118" s="50">
        <v>1</v>
      </c>
      <c r="N118" s="75">
        <f t="shared" si="19"/>
        <v>1</v>
      </c>
      <c r="O118" s="32">
        <f t="shared" si="20"/>
        <v>100</v>
      </c>
      <c r="P118" s="33">
        <f t="shared" si="21"/>
        <v>102.04081632653062</v>
      </c>
      <c r="Q118" s="11">
        <v>0.99</v>
      </c>
      <c r="R118" s="4">
        <v>0</v>
      </c>
      <c r="S118" s="32">
        <f t="shared" si="22"/>
        <v>0</v>
      </c>
      <c r="T118" s="33">
        <f t="shared" si="23"/>
        <v>0</v>
      </c>
      <c r="U118" s="11">
        <v>1</v>
      </c>
      <c r="V118" s="4">
        <v>0</v>
      </c>
      <c r="W118" s="32">
        <f t="shared" si="24"/>
        <v>0</v>
      </c>
      <c r="X118" s="33">
        <f t="shared" si="25"/>
        <v>0</v>
      </c>
      <c r="Y118" s="34">
        <f t="shared" si="26"/>
        <v>100</v>
      </c>
      <c r="Z118" s="35">
        <f t="shared" si="27"/>
        <v>100</v>
      </c>
    </row>
    <row r="119" spans="1:26" ht="90" x14ac:dyDescent="0.3">
      <c r="A119" s="87"/>
      <c r="B119" s="77"/>
      <c r="C119" s="20" t="s">
        <v>159</v>
      </c>
      <c r="D119" s="18" t="s">
        <v>292</v>
      </c>
      <c r="E119" s="4">
        <v>2013</v>
      </c>
      <c r="F119" s="9">
        <v>1</v>
      </c>
      <c r="G119" s="11">
        <v>0.85</v>
      </c>
      <c r="H119" s="11">
        <v>1</v>
      </c>
      <c r="I119" s="75">
        <f t="shared" si="16"/>
        <v>1</v>
      </c>
      <c r="J119" s="32">
        <f t="shared" si="17"/>
        <v>100</v>
      </c>
      <c r="K119" s="33">
        <f t="shared" si="18"/>
        <v>117.64705882352942</v>
      </c>
      <c r="L119" s="11">
        <v>0.87</v>
      </c>
      <c r="M119" s="50">
        <v>0.83</v>
      </c>
      <c r="N119" s="75">
        <f t="shared" si="19"/>
        <v>1</v>
      </c>
      <c r="O119" s="32">
        <f t="shared" si="20"/>
        <v>95.402298850574709</v>
      </c>
      <c r="P119" s="33">
        <f t="shared" si="21"/>
        <v>95.402298850574709</v>
      </c>
      <c r="Q119" s="11">
        <v>0.95</v>
      </c>
      <c r="R119" s="4">
        <v>0</v>
      </c>
      <c r="S119" s="32">
        <f t="shared" si="22"/>
        <v>0</v>
      </c>
      <c r="T119" s="33">
        <f t="shared" si="23"/>
        <v>0</v>
      </c>
      <c r="U119" s="11">
        <v>1</v>
      </c>
      <c r="V119" s="4">
        <v>0</v>
      </c>
      <c r="W119" s="32">
        <f t="shared" si="24"/>
        <v>0</v>
      </c>
      <c r="X119" s="33">
        <f t="shared" si="25"/>
        <v>0</v>
      </c>
      <c r="Y119" s="34">
        <f t="shared" si="26"/>
        <v>83</v>
      </c>
      <c r="Z119" s="35">
        <f t="shared" si="27"/>
        <v>83</v>
      </c>
    </row>
    <row r="120" spans="1:26" ht="90" x14ac:dyDescent="0.3">
      <c r="A120" s="87"/>
      <c r="B120" s="77"/>
      <c r="C120" s="20" t="s">
        <v>160</v>
      </c>
      <c r="D120" s="18" t="s">
        <v>292</v>
      </c>
      <c r="E120" s="4">
        <v>2013</v>
      </c>
      <c r="F120" s="9">
        <v>0.9</v>
      </c>
      <c r="G120" s="11">
        <v>0.86</v>
      </c>
      <c r="H120" s="11">
        <v>0</v>
      </c>
      <c r="I120" s="75">
        <f t="shared" si="16"/>
        <v>1</v>
      </c>
      <c r="J120" s="32">
        <f t="shared" si="17"/>
        <v>0</v>
      </c>
      <c r="K120" s="33">
        <f t="shared" si="18"/>
        <v>0</v>
      </c>
      <c r="L120" s="11">
        <v>0.88</v>
      </c>
      <c r="M120" s="50">
        <v>0.6</v>
      </c>
      <c r="N120" s="75">
        <f t="shared" si="19"/>
        <v>1</v>
      </c>
      <c r="O120" s="32">
        <f t="shared" si="20"/>
        <v>68.181818181818173</v>
      </c>
      <c r="P120" s="33">
        <f t="shared" si="21"/>
        <v>68.181818181818173</v>
      </c>
      <c r="Q120" s="11">
        <v>0.9</v>
      </c>
      <c r="R120" s="4">
        <v>0</v>
      </c>
      <c r="S120" s="32">
        <f t="shared" si="22"/>
        <v>0</v>
      </c>
      <c r="T120" s="33">
        <f t="shared" si="23"/>
        <v>0</v>
      </c>
      <c r="U120" s="11">
        <v>0.9</v>
      </c>
      <c r="V120" s="4">
        <v>0</v>
      </c>
      <c r="W120" s="32">
        <f t="shared" si="24"/>
        <v>0</v>
      </c>
      <c r="X120" s="33">
        <f t="shared" si="25"/>
        <v>0</v>
      </c>
      <c r="Y120" s="34">
        <f t="shared" si="26"/>
        <v>66.666666666666657</v>
      </c>
      <c r="Z120" s="35">
        <f t="shared" si="27"/>
        <v>66.666666666666657</v>
      </c>
    </row>
    <row r="121" spans="1:26" ht="90" x14ac:dyDescent="0.3">
      <c r="A121" s="87"/>
      <c r="B121" s="77"/>
      <c r="C121" s="20" t="s">
        <v>161</v>
      </c>
      <c r="D121" s="18" t="s">
        <v>292</v>
      </c>
      <c r="E121" s="4" t="s">
        <v>11</v>
      </c>
      <c r="F121" s="9">
        <v>1</v>
      </c>
      <c r="G121" s="11">
        <v>1</v>
      </c>
      <c r="H121" s="11">
        <v>1</v>
      </c>
      <c r="I121" s="75">
        <f t="shared" si="16"/>
        <v>1</v>
      </c>
      <c r="J121" s="32">
        <f t="shared" si="17"/>
        <v>100</v>
      </c>
      <c r="K121" s="33">
        <f t="shared" si="18"/>
        <v>100</v>
      </c>
      <c r="L121" s="11">
        <v>1</v>
      </c>
      <c r="M121" s="50">
        <v>1</v>
      </c>
      <c r="N121" s="75">
        <f t="shared" si="19"/>
        <v>1</v>
      </c>
      <c r="O121" s="32">
        <f t="shared" si="20"/>
        <v>100</v>
      </c>
      <c r="P121" s="33">
        <f t="shared" si="21"/>
        <v>100</v>
      </c>
      <c r="Q121" s="11">
        <v>1</v>
      </c>
      <c r="R121" s="4">
        <v>0</v>
      </c>
      <c r="S121" s="32">
        <f t="shared" si="22"/>
        <v>0</v>
      </c>
      <c r="T121" s="33">
        <f t="shared" si="23"/>
        <v>0</v>
      </c>
      <c r="U121" s="11">
        <v>1</v>
      </c>
      <c r="V121" s="4">
        <v>0</v>
      </c>
      <c r="W121" s="32">
        <f t="shared" si="24"/>
        <v>0</v>
      </c>
      <c r="X121" s="33">
        <f t="shared" si="25"/>
        <v>0</v>
      </c>
      <c r="Y121" s="34">
        <f t="shared" si="26"/>
        <v>50</v>
      </c>
      <c r="Z121" s="36">
        <f>IF(E121="a",(H121+M121+R121+V121)/(G121+L121+Q121+U121)*100,IF(E121=2015,(V121/F121)*100,IF(E121=2014,(R121/F121)*100,IF(E121=2013,(M121/F121)*100,IF(E121=2012,(H121/F121)*100,0)))))</f>
        <v>50</v>
      </c>
    </row>
    <row r="122" spans="1:26" ht="90" x14ac:dyDescent="0.3">
      <c r="A122" s="87"/>
      <c r="B122" s="77"/>
      <c r="C122" s="20" t="s">
        <v>162</v>
      </c>
      <c r="D122" s="18" t="s">
        <v>292</v>
      </c>
      <c r="E122" s="4">
        <v>2013</v>
      </c>
      <c r="F122" s="9">
        <v>1</v>
      </c>
      <c r="G122" s="11">
        <v>0.87</v>
      </c>
      <c r="H122" s="11">
        <v>1</v>
      </c>
      <c r="I122" s="75">
        <f t="shared" si="16"/>
        <v>1</v>
      </c>
      <c r="J122" s="32">
        <f t="shared" si="17"/>
        <v>100</v>
      </c>
      <c r="K122" s="33">
        <f t="shared" si="18"/>
        <v>114.94252873563218</v>
      </c>
      <c r="L122" s="11">
        <v>0.9</v>
      </c>
      <c r="M122" s="50">
        <v>0.4</v>
      </c>
      <c r="N122" s="75">
        <f t="shared" si="19"/>
        <v>1</v>
      </c>
      <c r="O122" s="32">
        <f t="shared" si="20"/>
        <v>44.44444444444445</v>
      </c>
      <c r="P122" s="33">
        <f t="shared" si="21"/>
        <v>44.44444444444445</v>
      </c>
      <c r="Q122" s="11">
        <v>0.95</v>
      </c>
      <c r="R122" s="4">
        <v>0</v>
      </c>
      <c r="S122" s="32">
        <f t="shared" si="22"/>
        <v>0</v>
      </c>
      <c r="T122" s="33">
        <f t="shared" si="23"/>
        <v>0</v>
      </c>
      <c r="U122" s="11">
        <v>1</v>
      </c>
      <c r="V122" s="4">
        <v>0</v>
      </c>
      <c r="W122" s="32">
        <f t="shared" si="24"/>
        <v>0</v>
      </c>
      <c r="X122" s="33">
        <f t="shared" si="25"/>
        <v>0</v>
      </c>
      <c r="Y122" s="34">
        <f t="shared" si="26"/>
        <v>40</v>
      </c>
      <c r="Z122" s="35">
        <f t="shared" si="27"/>
        <v>40</v>
      </c>
    </row>
    <row r="123" spans="1:26" ht="90" x14ac:dyDescent="0.3">
      <c r="A123" s="87"/>
      <c r="B123" s="77"/>
      <c r="C123" s="20" t="s">
        <v>163</v>
      </c>
      <c r="D123" s="18" t="s">
        <v>292</v>
      </c>
      <c r="E123" s="4">
        <v>2013</v>
      </c>
      <c r="F123" s="9">
        <v>0.8</v>
      </c>
      <c r="G123" s="11">
        <v>0.55000000000000004</v>
      </c>
      <c r="H123" s="11">
        <v>0.45</v>
      </c>
      <c r="I123" s="75">
        <f t="shared" si="16"/>
        <v>1</v>
      </c>
      <c r="J123" s="32">
        <f t="shared" si="17"/>
        <v>81.818181818181813</v>
      </c>
      <c r="K123" s="33">
        <f t="shared" si="18"/>
        <v>81.818181818181813</v>
      </c>
      <c r="L123" s="11">
        <v>0.6</v>
      </c>
      <c r="M123" s="60">
        <v>0.61</v>
      </c>
      <c r="N123" s="75">
        <f t="shared" si="19"/>
        <v>1</v>
      </c>
      <c r="O123" s="32">
        <f t="shared" si="20"/>
        <v>100</v>
      </c>
      <c r="P123" s="33">
        <f t="shared" si="21"/>
        <v>101.66666666666666</v>
      </c>
      <c r="Q123" s="11">
        <v>0.7</v>
      </c>
      <c r="R123" s="4">
        <v>0</v>
      </c>
      <c r="S123" s="32">
        <f t="shared" si="22"/>
        <v>0</v>
      </c>
      <c r="T123" s="33">
        <f t="shared" si="23"/>
        <v>0</v>
      </c>
      <c r="U123" s="11">
        <v>0.8</v>
      </c>
      <c r="V123" s="4">
        <v>0</v>
      </c>
      <c r="W123" s="32">
        <f t="shared" si="24"/>
        <v>0</v>
      </c>
      <c r="X123" s="33">
        <f t="shared" si="25"/>
        <v>0</v>
      </c>
      <c r="Y123" s="34">
        <f t="shared" si="26"/>
        <v>76.25</v>
      </c>
      <c r="Z123" s="35">
        <f t="shared" si="27"/>
        <v>76.25</v>
      </c>
    </row>
    <row r="124" spans="1:26" ht="67.5" x14ac:dyDescent="0.3">
      <c r="A124" s="87"/>
      <c r="B124" s="77" t="s">
        <v>39</v>
      </c>
      <c r="C124" s="20" t="s">
        <v>164</v>
      </c>
      <c r="D124" s="18" t="s">
        <v>293</v>
      </c>
      <c r="E124" s="4">
        <v>2013</v>
      </c>
      <c r="F124" s="9">
        <v>0.88</v>
      </c>
      <c r="G124" s="11">
        <v>0.7</v>
      </c>
      <c r="H124" s="11">
        <v>0.8</v>
      </c>
      <c r="I124" s="75">
        <f t="shared" si="16"/>
        <v>1</v>
      </c>
      <c r="J124" s="32">
        <f t="shared" si="17"/>
        <v>100</v>
      </c>
      <c r="K124" s="33">
        <f t="shared" si="18"/>
        <v>114.28571428571431</v>
      </c>
      <c r="L124" s="11">
        <v>0.8</v>
      </c>
      <c r="M124" s="50">
        <v>0.75</v>
      </c>
      <c r="N124" s="75">
        <f t="shared" si="19"/>
        <v>1</v>
      </c>
      <c r="O124" s="32">
        <f t="shared" si="20"/>
        <v>93.75</v>
      </c>
      <c r="P124" s="33">
        <f t="shared" si="21"/>
        <v>93.75</v>
      </c>
      <c r="Q124" s="11">
        <v>0.8</v>
      </c>
      <c r="R124" s="4">
        <v>0</v>
      </c>
      <c r="S124" s="32">
        <f t="shared" si="22"/>
        <v>0</v>
      </c>
      <c r="T124" s="33">
        <f t="shared" si="23"/>
        <v>0</v>
      </c>
      <c r="U124" s="11">
        <v>0.88</v>
      </c>
      <c r="V124" s="4">
        <v>0</v>
      </c>
      <c r="W124" s="32">
        <f t="shared" si="24"/>
        <v>0</v>
      </c>
      <c r="X124" s="33">
        <f t="shared" si="25"/>
        <v>0</v>
      </c>
      <c r="Y124" s="34">
        <f t="shared" si="26"/>
        <v>85.227272727272734</v>
      </c>
      <c r="Z124" s="35">
        <f t="shared" si="27"/>
        <v>85.227272727272734</v>
      </c>
    </row>
    <row r="125" spans="1:26" ht="78.75" x14ac:dyDescent="0.3">
      <c r="A125" s="87"/>
      <c r="B125" s="77"/>
      <c r="C125" s="20" t="s">
        <v>165</v>
      </c>
      <c r="D125" s="18" t="s">
        <v>294</v>
      </c>
      <c r="E125" s="4" t="s">
        <v>11</v>
      </c>
      <c r="F125" s="10">
        <v>1</v>
      </c>
      <c r="G125" s="12">
        <v>0</v>
      </c>
      <c r="H125" s="12">
        <v>0</v>
      </c>
      <c r="I125" s="75">
        <f t="shared" si="16"/>
        <v>0</v>
      </c>
      <c r="J125" s="32" t="str">
        <f t="shared" si="17"/>
        <v>NA</v>
      </c>
      <c r="K125" s="33" t="str">
        <f t="shared" si="18"/>
        <v>NA</v>
      </c>
      <c r="L125" s="12">
        <v>1</v>
      </c>
      <c r="M125" s="54">
        <v>0</v>
      </c>
      <c r="N125" s="75">
        <f t="shared" si="19"/>
        <v>1</v>
      </c>
      <c r="O125" s="32">
        <f t="shared" si="20"/>
        <v>0</v>
      </c>
      <c r="P125" s="33">
        <f t="shared" si="21"/>
        <v>0</v>
      </c>
      <c r="Q125" s="12">
        <v>1</v>
      </c>
      <c r="R125" s="4">
        <v>0</v>
      </c>
      <c r="S125" s="32">
        <f t="shared" si="22"/>
        <v>0</v>
      </c>
      <c r="T125" s="33">
        <f t="shared" si="23"/>
        <v>0</v>
      </c>
      <c r="U125" s="12">
        <v>1</v>
      </c>
      <c r="V125" s="4">
        <v>0</v>
      </c>
      <c r="W125" s="32">
        <f t="shared" si="24"/>
        <v>0</v>
      </c>
      <c r="X125" s="33">
        <f t="shared" si="25"/>
        <v>0</v>
      </c>
      <c r="Y125" s="34">
        <f t="shared" si="26"/>
        <v>0</v>
      </c>
      <c r="Z125" s="36">
        <f>IF(E125="a",(H125+M125+R125+V125)/(G125+L125+Q125+U125)*100,IF(E125=2015,(V125/F125)*100,IF(E125=2014,(R125/F125)*100,IF(E125=2013,(M125/F125)*100,IF(E125=2012,(H125/F125)*100,0)))))</f>
        <v>0</v>
      </c>
    </row>
    <row r="126" spans="1:26" ht="78.75" x14ac:dyDescent="0.3">
      <c r="A126" s="87"/>
      <c r="B126" s="77"/>
      <c r="C126" s="20" t="s">
        <v>166</v>
      </c>
      <c r="D126" s="18" t="s">
        <v>295</v>
      </c>
      <c r="E126" s="4">
        <v>2013</v>
      </c>
      <c r="F126" s="9">
        <v>1</v>
      </c>
      <c r="G126" s="11">
        <v>0</v>
      </c>
      <c r="H126" s="11">
        <v>0.8</v>
      </c>
      <c r="I126" s="75">
        <f t="shared" si="16"/>
        <v>1</v>
      </c>
      <c r="J126" s="32">
        <f t="shared" si="17"/>
        <v>80</v>
      </c>
      <c r="K126" s="33">
        <f t="shared" si="18"/>
        <v>80</v>
      </c>
      <c r="L126" s="11">
        <v>0.88</v>
      </c>
      <c r="M126" s="50">
        <v>0.875</v>
      </c>
      <c r="N126" s="75">
        <f t="shared" si="19"/>
        <v>1</v>
      </c>
      <c r="O126" s="32">
        <f t="shared" si="20"/>
        <v>99.431818181818173</v>
      </c>
      <c r="P126" s="33">
        <f t="shared" si="21"/>
        <v>99.431818181818173</v>
      </c>
      <c r="Q126" s="11">
        <v>1</v>
      </c>
      <c r="R126" s="4">
        <v>0</v>
      </c>
      <c r="S126" s="32">
        <f t="shared" si="22"/>
        <v>0</v>
      </c>
      <c r="T126" s="33">
        <f t="shared" si="23"/>
        <v>0</v>
      </c>
      <c r="U126" s="11">
        <v>1</v>
      </c>
      <c r="V126" s="4">
        <v>0</v>
      </c>
      <c r="W126" s="32">
        <f t="shared" si="24"/>
        <v>0</v>
      </c>
      <c r="X126" s="33">
        <f t="shared" si="25"/>
        <v>0</v>
      </c>
      <c r="Y126" s="34">
        <f t="shared" si="26"/>
        <v>87.5</v>
      </c>
      <c r="Z126" s="35">
        <f t="shared" si="27"/>
        <v>87.5</v>
      </c>
    </row>
    <row r="127" spans="1:26" s="23" customFormat="1" ht="67.5" x14ac:dyDescent="0.3">
      <c r="A127" s="87"/>
      <c r="B127" s="77"/>
      <c r="C127" s="42" t="s">
        <v>167</v>
      </c>
      <c r="D127" s="18" t="s">
        <v>296</v>
      </c>
      <c r="E127" s="4">
        <v>2013</v>
      </c>
      <c r="F127" s="9">
        <v>0.8</v>
      </c>
      <c r="G127" s="11">
        <v>0.5</v>
      </c>
      <c r="H127" s="11">
        <v>0.41</v>
      </c>
      <c r="I127" s="75">
        <f t="shared" si="16"/>
        <v>1</v>
      </c>
      <c r="J127" s="32">
        <f t="shared" si="17"/>
        <v>82</v>
      </c>
      <c r="K127" s="33">
        <f t="shared" si="18"/>
        <v>82</v>
      </c>
      <c r="L127" s="11">
        <v>0.6</v>
      </c>
      <c r="M127" s="50">
        <v>0.33500000000000002</v>
      </c>
      <c r="N127" s="75">
        <f t="shared" si="19"/>
        <v>1</v>
      </c>
      <c r="O127" s="32">
        <f t="shared" si="20"/>
        <v>55.833333333333336</v>
      </c>
      <c r="P127" s="33">
        <f t="shared" si="21"/>
        <v>55.833333333333336</v>
      </c>
      <c r="Q127" s="11">
        <v>0.7</v>
      </c>
      <c r="R127" s="4">
        <v>0</v>
      </c>
      <c r="S127" s="32">
        <f t="shared" si="22"/>
        <v>0</v>
      </c>
      <c r="T127" s="33">
        <f t="shared" si="23"/>
        <v>0</v>
      </c>
      <c r="U127" s="11">
        <v>0.8</v>
      </c>
      <c r="V127" s="4">
        <v>0</v>
      </c>
      <c r="W127" s="32">
        <f t="shared" si="24"/>
        <v>0</v>
      </c>
      <c r="X127" s="33">
        <f t="shared" si="25"/>
        <v>0</v>
      </c>
      <c r="Y127" s="34">
        <f t="shared" si="26"/>
        <v>41.875</v>
      </c>
      <c r="Z127" s="35">
        <f t="shared" si="27"/>
        <v>41.875</v>
      </c>
    </row>
    <row r="128" spans="1:26" s="23" customFormat="1" ht="101.25" x14ac:dyDescent="0.3">
      <c r="A128" s="87"/>
      <c r="B128" s="77"/>
      <c r="C128" s="42" t="s">
        <v>168</v>
      </c>
      <c r="D128" s="18" t="s">
        <v>297</v>
      </c>
      <c r="E128" s="4">
        <v>2013</v>
      </c>
      <c r="F128" s="9">
        <v>0.9</v>
      </c>
      <c r="G128" s="15">
        <v>0.8</v>
      </c>
      <c r="H128" s="11">
        <v>0.98</v>
      </c>
      <c r="I128" s="75">
        <f t="shared" si="16"/>
        <v>1</v>
      </c>
      <c r="J128" s="32">
        <f t="shared" si="17"/>
        <v>100</v>
      </c>
      <c r="K128" s="33">
        <f t="shared" si="18"/>
        <v>122.49999999999999</v>
      </c>
      <c r="L128" s="11">
        <v>0.85</v>
      </c>
      <c r="M128" s="61">
        <v>0.85</v>
      </c>
      <c r="N128" s="75">
        <f t="shared" si="19"/>
        <v>1</v>
      </c>
      <c r="O128" s="32">
        <f t="shared" si="20"/>
        <v>100</v>
      </c>
      <c r="P128" s="33">
        <f t="shared" si="21"/>
        <v>100</v>
      </c>
      <c r="Q128" s="11">
        <v>0.9</v>
      </c>
      <c r="R128" s="4">
        <v>0</v>
      </c>
      <c r="S128" s="32">
        <f t="shared" si="22"/>
        <v>0</v>
      </c>
      <c r="T128" s="33">
        <f t="shared" si="23"/>
        <v>0</v>
      </c>
      <c r="U128" s="11">
        <v>0.9</v>
      </c>
      <c r="V128" s="4">
        <v>0</v>
      </c>
      <c r="W128" s="32">
        <f t="shared" si="24"/>
        <v>0</v>
      </c>
      <c r="X128" s="33">
        <f t="shared" si="25"/>
        <v>0</v>
      </c>
      <c r="Y128" s="34">
        <f t="shared" si="26"/>
        <v>94.444444444444443</v>
      </c>
      <c r="Z128" s="35">
        <f t="shared" si="27"/>
        <v>94.444444444444443</v>
      </c>
    </row>
    <row r="129" spans="1:26" s="23" customFormat="1" ht="90" x14ac:dyDescent="0.3">
      <c r="A129" s="87"/>
      <c r="B129" s="77"/>
      <c r="C129" s="42" t="s">
        <v>169</v>
      </c>
      <c r="D129" s="18" t="s">
        <v>298</v>
      </c>
      <c r="E129" s="4">
        <v>2013</v>
      </c>
      <c r="F129" s="9">
        <v>0.8</v>
      </c>
      <c r="G129" s="11">
        <v>0.6</v>
      </c>
      <c r="H129" s="11">
        <v>0.92</v>
      </c>
      <c r="I129" s="75">
        <f t="shared" si="16"/>
        <v>1</v>
      </c>
      <c r="J129" s="32">
        <f t="shared" si="17"/>
        <v>100</v>
      </c>
      <c r="K129" s="33">
        <f t="shared" si="18"/>
        <v>153.33333333333334</v>
      </c>
      <c r="L129" s="11">
        <v>0.7</v>
      </c>
      <c r="M129" s="50">
        <v>0.72</v>
      </c>
      <c r="N129" s="75">
        <f t="shared" si="19"/>
        <v>1</v>
      </c>
      <c r="O129" s="32">
        <f t="shared" si="20"/>
        <v>100</v>
      </c>
      <c r="P129" s="33">
        <f t="shared" si="21"/>
        <v>102.85714285714288</v>
      </c>
      <c r="Q129" s="11">
        <v>0.75</v>
      </c>
      <c r="R129" s="4">
        <v>0</v>
      </c>
      <c r="S129" s="32">
        <f t="shared" si="22"/>
        <v>0</v>
      </c>
      <c r="T129" s="33">
        <f t="shared" si="23"/>
        <v>0</v>
      </c>
      <c r="U129" s="11">
        <v>0.8</v>
      </c>
      <c r="V129" s="4">
        <v>0</v>
      </c>
      <c r="W129" s="32">
        <f t="shared" si="24"/>
        <v>0</v>
      </c>
      <c r="X129" s="33">
        <f t="shared" si="25"/>
        <v>0</v>
      </c>
      <c r="Y129" s="34">
        <f t="shared" si="26"/>
        <v>89.999999999999986</v>
      </c>
      <c r="Z129" s="35">
        <f t="shared" si="27"/>
        <v>89.999999999999986</v>
      </c>
    </row>
    <row r="130" spans="1:26" s="23" customFormat="1" ht="101.25" x14ac:dyDescent="0.3">
      <c r="A130" s="87"/>
      <c r="B130" s="77"/>
      <c r="C130" s="42" t="s">
        <v>170</v>
      </c>
      <c r="D130" s="18" t="s">
        <v>299</v>
      </c>
      <c r="E130" s="4">
        <v>2013</v>
      </c>
      <c r="F130" s="9">
        <v>0.5</v>
      </c>
      <c r="G130" s="11">
        <v>0.2</v>
      </c>
      <c r="H130" s="11">
        <v>0.1</v>
      </c>
      <c r="I130" s="75">
        <f t="shared" si="16"/>
        <v>1</v>
      </c>
      <c r="J130" s="32">
        <f t="shared" si="17"/>
        <v>50</v>
      </c>
      <c r="K130" s="33">
        <f t="shared" si="18"/>
        <v>50</v>
      </c>
      <c r="L130" s="11">
        <v>0.25</v>
      </c>
      <c r="M130" s="50">
        <v>0.15</v>
      </c>
      <c r="N130" s="75">
        <f t="shared" si="19"/>
        <v>1</v>
      </c>
      <c r="O130" s="32">
        <f t="shared" si="20"/>
        <v>60</v>
      </c>
      <c r="P130" s="33">
        <f t="shared" si="21"/>
        <v>60</v>
      </c>
      <c r="Q130" s="11">
        <v>0.35</v>
      </c>
      <c r="R130" s="4">
        <v>0</v>
      </c>
      <c r="S130" s="32">
        <f t="shared" si="22"/>
        <v>0</v>
      </c>
      <c r="T130" s="33">
        <f t="shared" si="23"/>
        <v>0</v>
      </c>
      <c r="U130" s="11">
        <v>0.5</v>
      </c>
      <c r="V130" s="4">
        <v>0</v>
      </c>
      <c r="W130" s="32">
        <f t="shared" si="24"/>
        <v>0</v>
      </c>
      <c r="X130" s="33">
        <f t="shared" si="25"/>
        <v>0</v>
      </c>
      <c r="Y130" s="34">
        <f t="shared" si="26"/>
        <v>30</v>
      </c>
      <c r="Z130" s="35">
        <f t="shared" si="27"/>
        <v>30</v>
      </c>
    </row>
    <row r="131" spans="1:26" s="23" customFormat="1" ht="56.25" x14ac:dyDescent="0.3">
      <c r="A131" s="87"/>
      <c r="B131" s="77"/>
      <c r="C131" s="42" t="s">
        <v>171</v>
      </c>
      <c r="D131" s="18" t="s">
        <v>300</v>
      </c>
      <c r="E131" s="4">
        <v>2013</v>
      </c>
      <c r="F131" s="9">
        <v>0.7</v>
      </c>
      <c r="G131" s="11">
        <v>0.4</v>
      </c>
      <c r="H131" s="11">
        <v>0.4</v>
      </c>
      <c r="I131" s="75">
        <f t="shared" si="16"/>
        <v>1</v>
      </c>
      <c r="J131" s="32">
        <f t="shared" si="17"/>
        <v>100</v>
      </c>
      <c r="K131" s="33">
        <f t="shared" si="18"/>
        <v>100</v>
      </c>
      <c r="L131" s="11">
        <v>0.5</v>
      </c>
      <c r="M131" s="50">
        <v>0.9</v>
      </c>
      <c r="N131" s="75">
        <f t="shared" si="19"/>
        <v>1</v>
      </c>
      <c r="O131" s="32">
        <f t="shared" si="20"/>
        <v>100</v>
      </c>
      <c r="P131" s="33">
        <f t="shared" si="21"/>
        <v>180</v>
      </c>
      <c r="Q131" s="11">
        <v>0.6</v>
      </c>
      <c r="R131" s="4">
        <v>0</v>
      </c>
      <c r="S131" s="32">
        <f t="shared" si="22"/>
        <v>0</v>
      </c>
      <c r="T131" s="33">
        <f t="shared" si="23"/>
        <v>0</v>
      </c>
      <c r="U131" s="11">
        <v>0.7</v>
      </c>
      <c r="V131" s="4">
        <v>0</v>
      </c>
      <c r="W131" s="32">
        <f t="shared" si="24"/>
        <v>0</v>
      </c>
      <c r="X131" s="33">
        <f t="shared" si="25"/>
        <v>0</v>
      </c>
      <c r="Y131" s="34">
        <f t="shared" si="26"/>
        <v>100</v>
      </c>
      <c r="Z131" s="35">
        <f t="shared" si="27"/>
        <v>128.57142857142858</v>
      </c>
    </row>
    <row r="132" spans="1:26" s="23" customFormat="1" ht="56.25" x14ac:dyDescent="0.3">
      <c r="A132" s="87"/>
      <c r="B132" s="77"/>
      <c r="C132" s="42" t="s">
        <v>172</v>
      </c>
      <c r="D132" s="18" t="s">
        <v>301</v>
      </c>
      <c r="E132" s="4">
        <v>2013</v>
      </c>
      <c r="F132" s="9">
        <v>1</v>
      </c>
      <c r="G132" s="11">
        <v>1</v>
      </c>
      <c r="H132" s="11">
        <v>1</v>
      </c>
      <c r="I132" s="75">
        <f t="shared" si="16"/>
        <v>1</v>
      </c>
      <c r="J132" s="32">
        <f t="shared" si="17"/>
        <v>100</v>
      </c>
      <c r="K132" s="33">
        <f t="shared" si="18"/>
        <v>100</v>
      </c>
      <c r="L132" s="11">
        <v>1</v>
      </c>
      <c r="M132" s="62">
        <v>1</v>
      </c>
      <c r="N132" s="75">
        <f t="shared" si="19"/>
        <v>1</v>
      </c>
      <c r="O132" s="32">
        <f t="shared" si="20"/>
        <v>100</v>
      </c>
      <c r="P132" s="33">
        <f t="shared" si="21"/>
        <v>100</v>
      </c>
      <c r="Q132" s="11">
        <v>1</v>
      </c>
      <c r="R132" s="4">
        <v>0</v>
      </c>
      <c r="S132" s="32">
        <f t="shared" si="22"/>
        <v>0</v>
      </c>
      <c r="T132" s="33">
        <f t="shared" si="23"/>
        <v>0</v>
      </c>
      <c r="U132" s="11">
        <v>1</v>
      </c>
      <c r="V132" s="4">
        <v>0</v>
      </c>
      <c r="W132" s="32">
        <f t="shared" si="24"/>
        <v>0</v>
      </c>
      <c r="X132" s="33">
        <f t="shared" si="25"/>
        <v>0</v>
      </c>
      <c r="Y132" s="34">
        <f t="shared" si="26"/>
        <v>100</v>
      </c>
      <c r="Z132" s="35">
        <f t="shared" si="27"/>
        <v>100</v>
      </c>
    </row>
    <row r="133" spans="1:26" ht="90" x14ac:dyDescent="0.3">
      <c r="A133" s="87"/>
      <c r="B133" s="77"/>
      <c r="C133" s="20" t="s">
        <v>173</v>
      </c>
      <c r="D133" s="18" t="s">
        <v>302</v>
      </c>
      <c r="E133" s="4" t="s">
        <v>11</v>
      </c>
      <c r="F133" s="9">
        <v>1</v>
      </c>
      <c r="G133" s="11">
        <v>1</v>
      </c>
      <c r="H133" s="11">
        <v>1</v>
      </c>
      <c r="I133" s="75">
        <f t="shared" si="16"/>
        <v>1</v>
      </c>
      <c r="J133" s="32">
        <f t="shared" si="17"/>
        <v>100</v>
      </c>
      <c r="K133" s="33">
        <f t="shared" si="18"/>
        <v>100</v>
      </c>
      <c r="L133" s="11">
        <v>1</v>
      </c>
      <c r="M133" s="50">
        <v>0.9</v>
      </c>
      <c r="N133" s="75">
        <f t="shared" si="19"/>
        <v>1</v>
      </c>
      <c r="O133" s="32">
        <f t="shared" si="20"/>
        <v>90</v>
      </c>
      <c r="P133" s="33">
        <f t="shared" si="21"/>
        <v>90</v>
      </c>
      <c r="Q133" s="11">
        <v>1</v>
      </c>
      <c r="R133" s="4">
        <v>0</v>
      </c>
      <c r="S133" s="32">
        <f t="shared" si="22"/>
        <v>0</v>
      </c>
      <c r="T133" s="33">
        <f t="shared" si="23"/>
        <v>0</v>
      </c>
      <c r="U133" s="11">
        <v>1</v>
      </c>
      <c r="V133" s="4">
        <v>0</v>
      </c>
      <c r="W133" s="32">
        <f t="shared" si="24"/>
        <v>0</v>
      </c>
      <c r="X133" s="33">
        <f t="shared" si="25"/>
        <v>0</v>
      </c>
      <c r="Y133" s="34">
        <f t="shared" si="26"/>
        <v>47.5</v>
      </c>
      <c r="Z133" s="36">
        <f>IF(E133="a",(H133+M133+R133+V133)/(G133+L133+Q133+U133)*100,IF(E133=2015,(V133/F133)*100,IF(E133=2014,(R133/F133)*100,IF(E133=2013,(M133/F133)*100,IF(E133=2012,(H133/F133)*100,0)))))</f>
        <v>47.5</v>
      </c>
    </row>
    <row r="134" spans="1:26" ht="56.25" x14ac:dyDescent="0.3">
      <c r="A134" s="87"/>
      <c r="B134" s="77"/>
      <c r="C134" s="20" t="s">
        <v>174</v>
      </c>
      <c r="D134" s="18" t="s">
        <v>303</v>
      </c>
      <c r="E134" s="4" t="s">
        <v>11</v>
      </c>
      <c r="F134" s="9">
        <v>1</v>
      </c>
      <c r="G134" s="11">
        <v>1</v>
      </c>
      <c r="H134" s="11">
        <v>0.9</v>
      </c>
      <c r="I134" s="75">
        <f t="shared" si="16"/>
        <v>1</v>
      </c>
      <c r="J134" s="32">
        <f t="shared" si="17"/>
        <v>90</v>
      </c>
      <c r="K134" s="33">
        <f t="shared" si="18"/>
        <v>90</v>
      </c>
      <c r="L134" s="11">
        <v>1</v>
      </c>
      <c r="M134" s="50">
        <v>0</v>
      </c>
      <c r="N134" s="75">
        <f t="shared" si="19"/>
        <v>1</v>
      </c>
      <c r="O134" s="32">
        <f t="shared" si="20"/>
        <v>0</v>
      </c>
      <c r="P134" s="33">
        <f t="shared" si="21"/>
        <v>0</v>
      </c>
      <c r="Q134" s="11">
        <v>1</v>
      </c>
      <c r="R134" s="4">
        <v>0</v>
      </c>
      <c r="S134" s="32">
        <f t="shared" si="22"/>
        <v>0</v>
      </c>
      <c r="T134" s="33">
        <f t="shared" si="23"/>
        <v>0</v>
      </c>
      <c r="U134" s="11">
        <v>1</v>
      </c>
      <c r="V134" s="4">
        <v>0</v>
      </c>
      <c r="W134" s="32">
        <f t="shared" si="24"/>
        <v>0</v>
      </c>
      <c r="X134" s="33">
        <f t="shared" si="25"/>
        <v>0</v>
      </c>
      <c r="Y134" s="34">
        <f t="shared" si="26"/>
        <v>22.5</v>
      </c>
      <c r="Z134" s="36">
        <f>IF(E134="a",(H134+M134+R134+V134)/(G134+L134+Q134+U134)*100,IF(E134=2015,(V134/F134)*100,IF(E134=2014,(R134/F134)*100,IF(E134=2013,(M134/F134)*100,IF(E134=2012,(H134/F134)*100,0)))))</f>
        <v>22.5</v>
      </c>
    </row>
    <row r="135" spans="1:26" ht="78.75" x14ac:dyDescent="0.3">
      <c r="A135" s="87"/>
      <c r="B135" s="77"/>
      <c r="C135" s="20" t="s">
        <v>175</v>
      </c>
      <c r="D135" s="18" t="s">
        <v>304</v>
      </c>
      <c r="E135" s="4" t="s">
        <v>11</v>
      </c>
      <c r="F135" s="9">
        <v>1</v>
      </c>
      <c r="G135" s="11">
        <v>1</v>
      </c>
      <c r="H135" s="11">
        <v>0.83</v>
      </c>
      <c r="I135" s="75">
        <f t="shared" si="16"/>
        <v>1</v>
      </c>
      <c r="J135" s="32">
        <f t="shared" si="17"/>
        <v>83</v>
      </c>
      <c r="K135" s="33">
        <f t="shared" si="18"/>
        <v>83</v>
      </c>
      <c r="L135" s="11">
        <v>1</v>
      </c>
      <c r="M135" s="50">
        <v>0.81799999999999995</v>
      </c>
      <c r="N135" s="75">
        <f t="shared" si="19"/>
        <v>1</v>
      </c>
      <c r="O135" s="32">
        <f t="shared" si="20"/>
        <v>81.8</v>
      </c>
      <c r="P135" s="33">
        <f t="shared" si="21"/>
        <v>81.8</v>
      </c>
      <c r="Q135" s="11">
        <v>1</v>
      </c>
      <c r="R135" s="4">
        <v>0</v>
      </c>
      <c r="S135" s="32">
        <f t="shared" si="22"/>
        <v>0</v>
      </c>
      <c r="T135" s="33">
        <f t="shared" si="23"/>
        <v>0</v>
      </c>
      <c r="U135" s="11">
        <v>1</v>
      </c>
      <c r="V135" s="4">
        <v>0</v>
      </c>
      <c r="W135" s="32">
        <f t="shared" si="24"/>
        <v>0</v>
      </c>
      <c r="X135" s="33">
        <f t="shared" si="25"/>
        <v>0</v>
      </c>
      <c r="Y135" s="34">
        <f t="shared" si="26"/>
        <v>41.199999999999996</v>
      </c>
      <c r="Z135" s="36">
        <f>IF(E135="a",(H135+M135+R135+V135)/(G135+L135+Q135+U135)*100,IF(E135=2015,(V135/F135)*100,IF(E135=2014,(R135/F135)*100,IF(E135=2013,(M135/F135)*100,IF(E135=2012,(H135/F135)*100,0)))))</f>
        <v>41.199999999999996</v>
      </c>
    </row>
    <row r="136" spans="1:26" s="23" customFormat="1" ht="101.25" x14ac:dyDescent="0.3">
      <c r="A136" s="87"/>
      <c r="B136" s="77"/>
      <c r="C136" s="42" t="s">
        <v>176</v>
      </c>
      <c r="D136" s="18" t="s">
        <v>305</v>
      </c>
      <c r="E136" s="4" t="s">
        <v>11</v>
      </c>
      <c r="F136" s="9">
        <v>1</v>
      </c>
      <c r="G136" s="11">
        <v>1</v>
      </c>
      <c r="H136" s="11">
        <v>0.5</v>
      </c>
      <c r="I136" s="75">
        <f t="shared" ref="I136:I158" si="28">IF(J136="NA",0,1)</f>
        <v>1</v>
      </c>
      <c r="J136" s="32">
        <f t="shared" ref="J136:J158" si="29">IF(K136="NA","NA",IF(K136&gt;100,100,K136))</f>
        <v>50</v>
      </c>
      <c r="K136" s="33">
        <f t="shared" ref="K136:K158" si="30">IF(G136&gt;0,(H136/G136)*100,IF(H136&gt;0,H136*100,"NA"))</f>
        <v>50</v>
      </c>
      <c r="L136" s="11">
        <v>1</v>
      </c>
      <c r="M136" s="50">
        <v>0.69199999999999995</v>
      </c>
      <c r="N136" s="75">
        <f t="shared" ref="N136:N158" si="31">IF(O136="NA",0,1)</f>
        <v>1</v>
      </c>
      <c r="O136" s="32">
        <f t="shared" ref="O136:O158" si="32">IF(P136="NA","NA",IF(P136&gt;100,100,P136))</f>
        <v>69.199999999999989</v>
      </c>
      <c r="P136" s="33">
        <f t="shared" ref="P136:P158" si="33">IF(L136&gt;0,(M136/L136)*100,IF(M136&gt;0,M136*100,"NA"))</f>
        <v>69.199999999999989</v>
      </c>
      <c r="Q136" s="11">
        <v>1</v>
      </c>
      <c r="R136" s="4">
        <v>0</v>
      </c>
      <c r="S136" s="32">
        <f t="shared" ref="S136:S158" si="34">IF(T136="NA","NA",IF(T136&gt;100,100,T136))</f>
        <v>0</v>
      </c>
      <c r="T136" s="33">
        <f t="shared" ref="T136:T158" si="35">IF(Q136&gt;0,(R136/Q136)*100,IF(R136&gt;0,R136*100,"NA"))</f>
        <v>0</v>
      </c>
      <c r="U136" s="11">
        <v>1</v>
      </c>
      <c r="V136" s="4">
        <v>0</v>
      </c>
      <c r="W136" s="32">
        <f t="shared" ref="W136:W158" si="36">IF(X136="NA","NA",IF(X136&gt;100,100,X136))</f>
        <v>0</v>
      </c>
      <c r="X136" s="33">
        <f t="shared" ref="X136:X158" si="37">IF(U136&gt;0,(V136/U136)*100,IF(V136&gt;0,V136*100,"NA"))</f>
        <v>0</v>
      </c>
      <c r="Y136" s="34">
        <f t="shared" ref="Y136:Y158" si="38">IF(Z136&gt;100,100,Z136)</f>
        <v>29.799999999999997</v>
      </c>
      <c r="Z136" s="36">
        <f>IF(E136="a",(H136+M136+R136+V136)/(G136+L136+Q136+U136)*100,IF(E136=2015,(V136/F136)*100,IF(E136=2014,(R136/F136)*100,IF(E136=2013,(M136/F136)*100,IF(E136=2012,(H136/F136)*100,0)))))</f>
        <v>29.799999999999997</v>
      </c>
    </row>
    <row r="137" spans="1:26" ht="56.25" x14ac:dyDescent="0.3">
      <c r="A137" s="87"/>
      <c r="B137" s="77"/>
      <c r="C137" s="20" t="s">
        <v>177</v>
      </c>
      <c r="D137" s="18" t="s">
        <v>306</v>
      </c>
      <c r="E137" s="4" t="s">
        <v>11</v>
      </c>
      <c r="F137" s="9">
        <v>1</v>
      </c>
      <c r="G137" s="11">
        <v>1</v>
      </c>
      <c r="H137" s="11">
        <v>1</v>
      </c>
      <c r="I137" s="75">
        <f t="shared" si="28"/>
        <v>1</v>
      </c>
      <c r="J137" s="32">
        <f t="shared" si="29"/>
        <v>100</v>
      </c>
      <c r="K137" s="33">
        <f t="shared" si="30"/>
        <v>100</v>
      </c>
      <c r="L137" s="11">
        <v>1</v>
      </c>
      <c r="M137" s="50">
        <v>1</v>
      </c>
      <c r="N137" s="75">
        <f t="shared" si="31"/>
        <v>1</v>
      </c>
      <c r="O137" s="32">
        <f t="shared" si="32"/>
        <v>100</v>
      </c>
      <c r="P137" s="33">
        <f t="shared" si="33"/>
        <v>100</v>
      </c>
      <c r="Q137" s="11">
        <v>1</v>
      </c>
      <c r="R137" s="4">
        <v>0</v>
      </c>
      <c r="S137" s="32">
        <f t="shared" si="34"/>
        <v>0</v>
      </c>
      <c r="T137" s="33">
        <f t="shared" si="35"/>
        <v>0</v>
      </c>
      <c r="U137" s="11">
        <v>1</v>
      </c>
      <c r="V137" s="4">
        <v>0</v>
      </c>
      <c r="W137" s="32">
        <f t="shared" si="36"/>
        <v>0</v>
      </c>
      <c r="X137" s="33">
        <f t="shared" si="37"/>
        <v>0</v>
      </c>
      <c r="Y137" s="34">
        <f t="shared" si="38"/>
        <v>50</v>
      </c>
      <c r="Z137" s="36">
        <f>IF(E137="a",(H137+M137+R137+V137)/(G137+L137+Q137+U137)*100,IF(E137=2015,(V137/F137)*100,IF(E137=2014,(R137/F137)*100,IF(E137=2013,(M137/F137)*100,IF(E137=2012,(H137/F137)*100,0)))))</f>
        <v>50</v>
      </c>
    </row>
    <row r="138" spans="1:26" ht="56.25" x14ac:dyDescent="0.3">
      <c r="A138" s="87"/>
      <c r="B138" s="77" t="s">
        <v>40</v>
      </c>
      <c r="C138" s="82" t="s">
        <v>178</v>
      </c>
      <c r="D138" s="18" t="s">
        <v>307</v>
      </c>
      <c r="E138" s="4" t="s">
        <v>11</v>
      </c>
      <c r="F138" s="10">
        <v>2</v>
      </c>
      <c r="G138" s="12">
        <v>2</v>
      </c>
      <c r="H138" s="12">
        <v>0</v>
      </c>
      <c r="I138" s="75">
        <f t="shared" si="28"/>
        <v>1</v>
      </c>
      <c r="J138" s="32">
        <f t="shared" si="29"/>
        <v>0</v>
      </c>
      <c r="K138" s="33">
        <f t="shared" si="30"/>
        <v>0</v>
      </c>
      <c r="L138" s="12">
        <v>0</v>
      </c>
      <c r="M138" s="54">
        <v>1</v>
      </c>
      <c r="N138" s="75">
        <f t="shared" si="31"/>
        <v>1</v>
      </c>
      <c r="O138" s="32">
        <f t="shared" si="32"/>
        <v>100</v>
      </c>
      <c r="P138" s="33">
        <f t="shared" si="33"/>
        <v>100</v>
      </c>
      <c r="Q138" s="12">
        <v>0</v>
      </c>
      <c r="R138" s="4">
        <v>0</v>
      </c>
      <c r="S138" s="32" t="str">
        <f t="shared" si="34"/>
        <v>NA</v>
      </c>
      <c r="T138" s="33" t="str">
        <f t="shared" si="35"/>
        <v>NA</v>
      </c>
      <c r="U138" s="12">
        <v>0</v>
      </c>
      <c r="V138" s="4">
        <v>0</v>
      </c>
      <c r="W138" s="32" t="str">
        <f t="shared" si="36"/>
        <v>NA</v>
      </c>
      <c r="X138" s="33" t="str">
        <f t="shared" si="37"/>
        <v>NA</v>
      </c>
      <c r="Y138" s="34">
        <f t="shared" si="38"/>
        <v>50</v>
      </c>
      <c r="Z138" s="35">
        <f t="shared" ref="Z138:Z152" si="39">IF(E138="a",(H138+M138+R138+V138)/F138*100,IF(E138=2015,(V138/F138)*100,IF(E138=2014,(R138/F138)*100,IF(E138=2013,(M138/F138)*100,IF(E138=2012,(H138/F138)*100,0)))))</f>
        <v>50</v>
      </c>
    </row>
    <row r="139" spans="1:26" s="23" customFormat="1" ht="45.75" x14ac:dyDescent="0.3">
      <c r="A139" s="87"/>
      <c r="B139" s="77"/>
      <c r="C139" s="82"/>
      <c r="D139" s="18" t="s">
        <v>308</v>
      </c>
      <c r="E139" s="4" t="s">
        <v>11</v>
      </c>
      <c r="F139" s="10">
        <v>8</v>
      </c>
      <c r="G139" s="12">
        <v>2</v>
      </c>
      <c r="H139" s="12">
        <v>0</v>
      </c>
      <c r="I139" s="75">
        <f t="shared" si="28"/>
        <v>1</v>
      </c>
      <c r="J139" s="32">
        <f t="shared" si="29"/>
        <v>0</v>
      </c>
      <c r="K139" s="33">
        <f t="shared" si="30"/>
        <v>0</v>
      </c>
      <c r="L139" s="12">
        <v>2</v>
      </c>
      <c r="M139" s="54">
        <v>2</v>
      </c>
      <c r="N139" s="75">
        <f t="shared" si="31"/>
        <v>1</v>
      </c>
      <c r="O139" s="32">
        <f t="shared" si="32"/>
        <v>100</v>
      </c>
      <c r="P139" s="33">
        <f t="shared" si="33"/>
        <v>100</v>
      </c>
      <c r="Q139" s="12">
        <v>2</v>
      </c>
      <c r="R139" s="4">
        <v>0</v>
      </c>
      <c r="S139" s="32">
        <f t="shared" si="34"/>
        <v>0</v>
      </c>
      <c r="T139" s="33">
        <f t="shared" si="35"/>
        <v>0</v>
      </c>
      <c r="U139" s="12">
        <v>2</v>
      </c>
      <c r="V139" s="4">
        <v>0</v>
      </c>
      <c r="W139" s="32">
        <f t="shared" si="36"/>
        <v>0</v>
      </c>
      <c r="X139" s="33">
        <f t="shared" si="37"/>
        <v>0</v>
      </c>
      <c r="Y139" s="34">
        <f t="shared" si="38"/>
        <v>25</v>
      </c>
      <c r="Z139" s="35">
        <f t="shared" si="39"/>
        <v>25</v>
      </c>
    </row>
    <row r="140" spans="1:26" ht="56.25" x14ac:dyDescent="0.3">
      <c r="A140" s="87" t="s">
        <v>16</v>
      </c>
      <c r="B140" s="16" t="s">
        <v>41</v>
      </c>
      <c r="C140" s="22" t="s">
        <v>179</v>
      </c>
      <c r="D140" s="18" t="s">
        <v>309</v>
      </c>
      <c r="E140" s="4">
        <v>2013</v>
      </c>
      <c r="F140" s="9">
        <v>1</v>
      </c>
      <c r="G140" s="11">
        <v>0.3</v>
      </c>
      <c r="H140" s="11">
        <v>0</v>
      </c>
      <c r="I140" s="75">
        <f t="shared" si="28"/>
        <v>1</v>
      </c>
      <c r="J140" s="32">
        <f t="shared" si="29"/>
        <v>0</v>
      </c>
      <c r="K140" s="33">
        <f t="shared" si="30"/>
        <v>0</v>
      </c>
      <c r="L140" s="11">
        <v>0.5</v>
      </c>
      <c r="M140" s="50">
        <v>0</v>
      </c>
      <c r="N140" s="75">
        <f t="shared" si="31"/>
        <v>1</v>
      </c>
      <c r="O140" s="32">
        <f t="shared" si="32"/>
        <v>0</v>
      </c>
      <c r="P140" s="33">
        <f t="shared" si="33"/>
        <v>0</v>
      </c>
      <c r="Q140" s="11">
        <v>0.7</v>
      </c>
      <c r="R140" s="4">
        <v>0</v>
      </c>
      <c r="S140" s="32">
        <f t="shared" si="34"/>
        <v>0</v>
      </c>
      <c r="T140" s="33">
        <f t="shared" si="35"/>
        <v>0</v>
      </c>
      <c r="U140" s="11">
        <v>1</v>
      </c>
      <c r="V140" s="4">
        <v>0</v>
      </c>
      <c r="W140" s="32">
        <f t="shared" si="36"/>
        <v>0</v>
      </c>
      <c r="X140" s="33">
        <f t="shared" si="37"/>
        <v>0</v>
      </c>
      <c r="Y140" s="34">
        <f t="shared" si="38"/>
        <v>0</v>
      </c>
      <c r="Z140" s="35">
        <f t="shared" si="39"/>
        <v>0</v>
      </c>
    </row>
    <row r="141" spans="1:26" ht="56.25" x14ac:dyDescent="0.3">
      <c r="A141" s="87"/>
      <c r="B141" s="16" t="s">
        <v>42</v>
      </c>
      <c r="C141" s="20" t="s">
        <v>180</v>
      </c>
      <c r="D141" s="18" t="s">
        <v>310</v>
      </c>
      <c r="E141" s="4" t="s">
        <v>11</v>
      </c>
      <c r="F141" s="10">
        <v>4</v>
      </c>
      <c r="G141" s="12">
        <v>1</v>
      </c>
      <c r="H141" s="12">
        <v>0</v>
      </c>
      <c r="I141" s="75">
        <f t="shared" si="28"/>
        <v>1</v>
      </c>
      <c r="J141" s="32">
        <f t="shared" si="29"/>
        <v>0</v>
      </c>
      <c r="K141" s="33">
        <f t="shared" si="30"/>
        <v>0</v>
      </c>
      <c r="L141" s="12">
        <v>1</v>
      </c>
      <c r="M141" s="54">
        <v>1</v>
      </c>
      <c r="N141" s="75">
        <f t="shared" si="31"/>
        <v>1</v>
      </c>
      <c r="O141" s="32">
        <f t="shared" si="32"/>
        <v>100</v>
      </c>
      <c r="P141" s="33">
        <f t="shared" si="33"/>
        <v>100</v>
      </c>
      <c r="Q141" s="12">
        <v>1</v>
      </c>
      <c r="R141" s="4">
        <v>0</v>
      </c>
      <c r="S141" s="32">
        <f t="shared" si="34"/>
        <v>0</v>
      </c>
      <c r="T141" s="33">
        <f t="shared" si="35"/>
        <v>0</v>
      </c>
      <c r="U141" s="12">
        <v>1</v>
      </c>
      <c r="V141" s="4">
        <v>0</v>
      </c>
      <c r="W141" s="32">
        <f t="shared" si="36"/>
        <v>0</v>
      </c>
      <c r="X141" s="33">
        <f t="shared" si="37"/>
        <v>0</v>
      </c>
      <c r="Y141" s="34">
        <f t="shared" si="38"/>
        <v>25</v>
      </c>
      <c r="Z141" s="35">
        <f t="shared" si="39"/>
        <v>25</v>
      </c>
    </row>
    <row r="142" spans="1:26" ht="101.25" x14ac:dyDescent="0.3">
      <c r="A142" s="87"/>
      <c r="B142" s="77" t="s">
        <v>43</v>
      </c>
      <c r="C142" s="20" t="s">
        <v>181</v>
      </c>
      <c r="D142" s="18" t="s">
        <v>311</v>
      </c>
      <c r="E142" s="4" t="s">
        <v>11</v>
      </c>
      <c r="F142" s="9">
        <v>1</v>
      </c>
      <c r="G142" s="11">
        <v>1</v>
      </c>
      <c r="H142" s="11">
        <v>0.5</v>
      </c>
      <c r="I142" s="75">
        <f t="shared" si="28"/>
        <v>1</v>
      </c>
      <c r="J142" s="32">
        <f t="shared" si="29"/>
        <v>50</v>
      </c>
      <c r="K142" s="33">
        <f t="shared" si="30"/>
        <v>50</v>
      </c>
      <c r="L142" s="11">
        <v>1</v>
      </c>
      <c r="M142" s="61">
        <v>0.66</v>
      </c>
      <c r="N142" s="75">
        <f t="shared" si="31"/>
        <v>1</v>
      </c>
      <c r="O142" s="32">
        <f t="shared" si="32"/>
        <v>66</v>
      </c>
      <c r="P142" s="33">
        <f t="shared" si="33"/>
        <v>66</v>
      </c>
      <c r="Q142" s="11">
        <v>1</v>
      </c>
      <c r="R142" s="4">
        <v>0</v>
      </c>
      <c r="S142" s="32">
        <f t="shared" si="34"/>
        <v>0</v>
      </c>
      <c r="T142" s="33">
        <f t="shared" si="35"/>
        <v>0</v>
      </c>
      <c r="U142" s="11">
        <v>1</v>
      </c>
      <c r="V142" s="4">
        <v>0</v>
      </c>
      <c r="W142" s="32">
        <f t="shared" si="36"/>
        <v>0</v>
      </c>
      <c r="X142" s="33">
        <f t="shared" si="37"/>
        <v>0</v>
      </c>
      <c r="Y142" s="34">
        <f t="shared" si="38"/>
        <v>29.000000000000004</v>
      </c>
      <c r="Z142" s="36">
        <f>IF(E142="a",(H142+M142+R142+V142)/(G142+L142+Q142+U142)*100,IF(E142=2015,(V142/F142)*100,IF(E142=2014,(R142/F142)*100,IF(E142=2013,(M142/F142)*100,IF(E142=2012,(H142/F142)*100,0)))))</f>
        <v>29.000000000000004</v>
      </c>
    </row>
    <row r="143" spans="1:26" ht="90" x14ac:dyDescent="0.3">
      <c r="A143" s="87"/>
      <c r="B143" s="77"/>
      <c r="C143" s="20" t="s">
        <v>182</v>
      </c>
      <c r="D143" s="18" t="s">
        <v>312</v>
      </c>
      <c r="E143" s="4" t="s">
        <v>11</v>
      </c>
      <c r="F143" s="10">
        <v>2</v>
      </c>
      <c r="G143" s="12">
        <v>2</v>
      </c>
      <c r="H143" s="12">
        <v>1</v>
      </c>
      <c r="I143" s="75">
        <f t="shared" si="28"/>
        <v>1</v>
      </c>
      <c r="J143" s="32">
        <f t="shared" si="29"/>
        <v>50</v>
      </c>
      <c r="K143" s="33">
        <f t="shared" si="30"/>
        <v>50</v>
      </c>
      <c r="L143" s="12">
        <v>2</v>
      </c>
      <c r="M143" s="54">
        <v>2</v>
      </c>
      <c r="N143" s="75">
        <f t="shared" si="31"/>
        <v>1</v>
      </c>
      <c r="O143" s="32">
        <f t="shared" si="32"/>
        <v>100</v>
      </c>
      <c r="P143" s="33">
        <f t="shared" si="33"/>
        <v>100</v>
      </c>
      <c r="Q143" s="12">
        <v>2</v>
      </c>
      <c r="R143" s="4">
        <v>0</v>
      </c>
      <c r="S143" s="32">
        <f t="shared" si="34"/>
        <v>0</v>
      </c>
      <c r="T143" s="33">
        <f t="shared" si="35"/>
        <v>0</v>
      </c>
      <c r="U143" s="12">
        <v>2</v>
      </c>
      <c r="V143" s="4">
        <v>0</v>
      </c>
      <c r="W143" s="32">
        <f t="shared" si="36"/>
        <v>0</v>
      </c>
      <c r="X143" s="33">
        <f t="shared" si="37"/>
        <v>0</v>
      </c>
      <c r="Y143" s="34">
        <f t="shared" si="38"/>
        <v>37.5</v>
      </c>
      <c r="Z143" s="36">
        <f>IF(E143="a",(H143+M143+R143+V143)/(G143+L143+Q143+U143)*100,IF(E143=2015,(V143/F143)*100,IF(E143=2014,(R143/F143)*100,IF(E143=2013,(M143/F143)*100,IF(E143=2012,(H143/F143)*100,0)))))</f>
        <v>37.5</v>
      </c>
    </row>
    <row r="144" spans="1:26" ht="78.75" x14ac:dyDescent="0.3">
      <c r="A144" s="87"/>
      <c r="B144" s="84" t="s">
        <v>44</v>
      </c>
      <c r="C144" s="20" t="s">
        <v>183</v>
      </c>
      <c r="D144" s="18" t="s">
        <v>311</v>
      </c>
      <c r="E144" s="4" t="s">
        <v>11</v>
      </c>
      <c r="F144" s="9">
        <v>1</v>
      </c>
      <c r="G144" s="11">
        <v>1</v>
      </c>
      <c r="H144" s="11">
        <v>1</v>
      </c>
      <c r="I144" s="75">
        <f t="shared" si="28"/>
        <v>1</v>
      </c>
      <c r="J144" s="32">
        <f t="shared" si="29"/>
        <v>100</v>
      </c>
      <c r="K144" s="33">
        <f t="shared" si="30"/>
        <v>100</v>
      </c>
      <c r="L144" s="11">
        <v>1</v>
      </c>
      <c r="M144" s="50">
        <v>1</v>
      </c>
      <c r="N144" s="75">
        <f t="shared" si="31"/>
        <v>1</v>
      </c>
      <c r="O144" s="32">
        <f t="shared" si="32"/>
        <v>100</v>
      </c>
      <c r="P144" s="33">
        <f t="shared" si="33"/>
        <v>100</v>
      </c>
      <c r="Q144" s="11">
        <v>1</v>
      </c>
      <c r="R144" s="4">
        <v>0</v>
      </c>
      <c r="S144" s="32">
        <f t="shared" si="34"/>
        <v>0</v>
      </c>
      <c r="T144" s="33">
        <f t="shared" si="35"/>
        <v>0</v>
      </c>
      <c r="U144" s="11">
        <v>1</v>
      </c>
      <c r="V144" s="4">
        <v>0</v>
      </c>
      <c r="W144" s="32">
        <f t="shared" si="36"/>
        <v>0</v>
      </c>
      <c r="X144" s="33">
        <f t="shared" si="37"/>
        <v>0</v>
      </c>
      <c r="Y144" s="34">
        <f t="shared" si="38"/>
        <v>50</v>
      </c>
      <c r="Z144" s="36">
        <f>IF(E144="a",(H144+M144+R144+V144)/(G144+L144+Q144+U144)*100,IF(E144=2015,(V144/F144)*100,IF(E144=2014,(R144/F144)*100,IF(E144=2013,(M144/F144)*100,IF(E144=2012,(H144/F144)*100,0)))))</f>
        <v>50</v>
      </c>
    </row>
    <row r="145" spans="1:27" ht="90" x14ac:dyDescent="0.3">
      <c r="A145" s="87"/>
      <c r="B145" s="85"/>
      <c r="C145" s="20" t="s">
        <v>184</v>
      </c>
      <c r="D145" s="18" t="s">
        <v>313</v>
      </c>
      <c r="E145" s="4">
        <v>2013</v>
      </c>
      <c r="F145" s="9">
        <v>0.9</v>
      </c>
      <c r="G145" s="11">
        <v>0.7</v>
      </c>
      <c r="H145" s="11">
        <v>0.88</v>
      </c>
      <c r="I145" s="75">
        <f t="shared" si="28"/>
        <v>1</v>
      </c>
      <c r="J145" s="32">
        <f t="shared" si="29"/>
        <v>100</v>
      </c>
      <c r="K145" s="33">
        <f t="shared" si="30"/>
        <v>125.71428571428574</v>
      </c>
      <c r="L145" s="11">
        <v>0.8</v>
      </c>
      <c r="M145" s="50">
        <v>0.95</v>
      </c>
      <c r="N145" s="75">
        <f t="shared" si="31"/>
        <v>1</v>
      </c>
      <c r="O145" s="32">
        <f t="shared" si="32"/>
        <v>100</v>
      </c>
      <c r="P145" s="33">
        <f t="shared" si="33"/>
        <v>118.74999999999997</v>
      </c>
      <c r="Q145" s="11">
        <v>0.85</v>
      </c>
      <c r="R145" s="4">
        <v>0</v>
      </c>
      <c r="S145" s="32">
        <f t="shared" si="34"/>
        <v>0</v>
      </c>
      <c r="T145" s="33">
        <f t="shared" si="35"/>
        <v>0</v>
      </c>
      <c r="U145" s="11">
        <v>0.9</v>
      </c>
      <c r="V145" s="4">
        <v>0</v>
      </c>
      <c r="W145" s="32">
        <f t="shared" si="36"/>
        <v>0</v>
      </c>
      <c r="X145" s="33">
        <f t="shared" si="37"/>
        <v>0</v>
      </c>
      <c r="Y145" s="34">
        <f t="shared" si="38"/>
        <v>100</v>
      </c>
      <c r="Z145" s="35">
        <f t="shared" si="39"/>
        <v>105.55555555555556</v>
      </c>
    </row>
    <row r="146" spans="1:27" s="23" customFormat="1" ht="56.25" x14ac:dyDescent="0.3">
      <c r="A146" s="87"/>
      <c r="B146" s="86"/>
      <c r="C146" s="42" t="s">
        <v>185</v>
      </c>
      <c r="D146" s="18" t="s">
        <v>314</v>
      </c>
      <c r="E146" s="4" t="s">
        <v>11</v>
      </c>
      <c r="F146" s="10">
        <v>103</v>
      </c>
      <c r="G146" s="12">
        <v>30</v>
      </c>
      <c r="H146" s="12">
        <v>19</v>
      </c>
      <c r="I146" s="75">
        <f t="shared" si="28"/>
        <v>1</v>
      </c>
      <c r="J146" s="32">
        <f t="shared" si="29"/>
        <v>63.333333333333329</v>
      </c>
      <c r="K146" s="33">
        <f t="shared" si="30"/>
        <v>63.333333333333329</v>
      </c>
      <c r="L146" s="12">
        <v>10</v>
      </c>
      <c r="M146" s="54">
        <v>0</v>
      </c>
      <c r="N146" s="75">
        <f t="shared" si="31"/>
        <v>1</v>
      </c>
      <c r="O146" s="32">
        <f t="shared" si="32"/>
        <v>0</v>
      </c>
      <c r="P146" s="33">
        <f t="shared" si="33"/>
        <v>0</v>
      </c>
      <c r="Q146" s="12">
        <v>10</v>
      </c>
      <c r="R146" s="4">
        <v>0</v>
      </c>
      <c r="S146" s="32">
        <f t="shared" si="34"/>
        <v>0</v>
      </c>
      <c r="T146" s="33">
        <f t="shared" si="35"/>
        <v>0</v>
      </c>
      <c r="U146" s="12">
        <v>10</v>
      </c>
      <c r="V146" s="4">
        <v>0</v>
      </c>
      <c r="W146" s="32">
        <f t="shared" si="36"/>
        <v>0</v>
      </c>
      <c r="X146" s="33">
        <f t="shared" si="37"/>
        <v>0</v>
      </c>
      <c r="Y146" s="34">
        <f t="shared" si="38"/>
        <v>60.194174757281552</v>
      </c>
      <c r="Z146" s="35">
        <f>IF(E146="a",(H146+M146+R146+V146+43)/F146*100,IF(E146=2015,(V146/F146)*100,IF(E146=2014,(R146/F146)*100,IF(E146=2013,(M146/F146)*100,IF(E146=2012,(H146/F146)*100,0)))))</f>
        <v>60.194174757281552</v>
      </c>
    </row>
    <row r="147" spans="1:27" ht="78.75" x14ac:dyDescent="0.3">
      <c r="A147" s="87"/>
      <c r="B147" s="77" t="s">
        <v>45</v>
      </c>
      <c r="C147" s="20" t="s">
        <v>186</v>
      </c>
      <c r="D147" s="18" t="s">
        <v>311</v>
      </c>
      <c r="E147" s="4" t="s">
        <v>11</v>
      </c>
      <c r="F147" s="9">
        <v>1</v>
      </c>
      <c r="G147" s="11">
        <v>1</v>
      </c>
      <c r="H147" s="11">
        <v>1</v>
      </c>
      <c r="I147" s="75">
        <f t="shared" si="28"/>
        <v>1</v>
      </c>
      <c r="J147" s="32">
        <f t="shared" si="29"/>
        <v>100</v>
      </c>
      <c r="K147" s="33">
        <f t="shared" si="30"/>
        <v>100</v>
      </c>
      <c r="L147" s="11">
        <v>1</v>
      </c>
      <c r="M147" s="50">
        <v>1</v>
      </c>
      <c r="N147" s="75">
        <f t="shared" si="31"/>
        <v>1</v>
      </c>
      <c r="O147" s="32">
        <f t="shared" si="32"/>
        <v>100</v>
      </c>
      <c r="P147" s="33">
        <f t="shared" si="33"/>
        <v>100</v>
      </c>
      <c r="Q147" s="11">
        <v>1</v>
      </c>
      <c r="R147" s="4">
        <v>0</v>
      </c>
      <c r="S147" s="32">
        <f t="shared" si="34"/>
        <v>0</v>
      </c>
      <c r="T147" s="33">
        <f t="shared" si="35"/>
        <v>0</v>
      </c>
      <c r="U147" s="11">
        <v>1</v>
      </c>
      <c r="V147" s="4">
        <v>0</v>
      </c>
      <c r="W147" s="32">
        <f t="shared" si="36"/>
        <v>0</v>
      </c>
      <c r="X147" s="33">
        <f t="shared" si="37"/>
        <v>0</v>
      </c>
      <c r="Y147" s="34">
        <f t="shared" si="38"/>
        <v>50</v>
      </c>
      <c r="Z147" s="36">
        <f>IF(E147="a",(H147+M147+R147+V147)/(G147+L147+Q147+U147)*100,IF(E147=2015,(V147/F147)*100,IF(E147=2014,(R147/F147)*100,IF(E147=2013,(M147/F147)*100,IF(E147=2012,(H147/F147)*100,0)))))</f>
        <v>50</v>
      </c>
    </row>
    <row r="148" spans="1:27" ht="67.5" x14ac:dyDescent="0.3">
      <c r="A148" s="87"/>
      <c r="B148" s="77"/>
      <c r="C148" s="20" t="s">
        <v>187</v>
      </c>
      <c r="D148" s="18" t="s">
        <v>315</v>
      </c>
      <c r="E148" s="4">
        <v>2013</v>
      </c>
      <c r="F148" s="9">
        <v>0.9</v>
      </c>
      <c r="G148" s="11">
        <v>0.8</v>
      </c>
      <c r="H148" s="11">
        <v>0.95</v>
      </c>
      <c r="I148" s="75">
        <f t="shared" si="28"/>
        <v>1</v>
      </c>
      <c r="J148" s="32">
        <f t="shared" si="29"/>
        <v>100</v>
      </c>
      <c r="K148" s="33">
        <f t="shared" si="30"/>
        <v>118.74999999999997</v>
      </c>
      <c r="L148" s="11">
        <v>0.85</v>
      </c>
      <c r="M148" s="50">
        <v>0.95</v>
      </c>
      <c r="N148" s="75">
        <f t="shared" si="31"/>
        <v>1</v>
      </c>
      <c r="O148" s="32">
        <f t="shared" si="32"/>
        <v>100</v>
      </c>
      <c r="P148" s="33">
        <f t="shared" si="33"/>
        <v>111.76470588235294</v>
      </c>
      <c r="Q148" s="11">
        <v>0.87</v>
      </c>
      <c r="R148" s="4">
        <v>0</v>
      </c>
      <c r="S148" s="32">
        <f t="shared" si="34"/>
        <v>0</v>
      </c>
      <c r="T148" s="33">
        <f t="shared" si="35"/>
        <v>0</v>
      </c>
      <c r="U148" s="11">
        <v>0.9</v>
      </c>
      <c r="V148" s="4">
        <v>0</v>
      </c>
      <c r="W148" s="32">
        <f t="shared" si="36"/>
        <v>0</v>
      </c>
      <c r="X148" s="33">
        <f t="shared" si="37"/>
        <v>0</v>
      </c>
      <c r="Y148" s="34">
        <f t="shared" si="38"/>
        <v>100</v>
      </c>
      <c r="Z148" s="35">
        <f t="shared" si="39"/>
        <v>105.55555555555556</v>
      </c>
    </row>
    <row r="149" spans="1:27" s="23" customFormat="1" ht="78.75" x14ac:dyDescent="0.3">
      <c r="A149" s="87"/>
      <c r="B149" s="77"/>
      <c r="C149" s="42" t="s">
        <v>188</v>
      </c>
      <c r="D149" s="18" t="s">
        <v>316</v>
      </c>
      <c r="E149" s="4" t="s">
        <v>11</v>
      </c>
      <c r="F149" s="10">
        <v>20</v>
      </c>
      <c r="G149" s="12">
        <v>4</v>
      </c>
      <c r="H149" s="12">
        <v>4</v>
      </c>
      <c r="I149" s="75">
        <f t="shared" si="28"/>
        <v>1</v>
      </c>
      <c r="J149" s="32">
        <f t="shared" si="29"/>
        <v>100</v>
      </c>
      <c r="K149" s="33">
        <f t="shared" si="30"/>
        <v>100</v>
      </c>
      <c r="L149" s="12">
        <v>4</v>
      </c>
      <c r="M149" s="54">
        <v>4</v>
      </c>
      <c r="N149" s="75">
        <f t="shared" si="31"/>
        <v>1</v>
      </c>
      <c r="O149" s="32">
        <f t="shared" si="32"/>
        <v>100</v>
      </c>
      <c r="P149" s="33">
        <f t="shared" si="33"/>
        <v>100</v>
      </c>
      <c r="Q149" s="12">
        <v>4</v>
      </c>
      <c r="R149" s="4">
        <v>0</v>
      </c>
      <c r="S149" s="32">
        <f t="shared" si="34"/>
        <v>0</v>
      </c>
      <c r="T149" s="33">
        <f t="shared" si="35"/>
        <v>0</v>
      </c>
      <c r="U149" s="12">
        <v>4</v>
      </c>
      <c r="V149" s="4">
        <v>0</v>
      </c>
      <c r="W149" s="32">
        <f t="shared" si="36"/>
        <v>0</v>
      </c>
      <c r="X149" s="33">
        <f t="shared" si="37"/>
        <v>0</v>
      </c>
      <c r="Y149" s="34">
        <f t="shared" si="38"/>
        <v>50</v>
      </c>
      <c r="Z149" s="36">
        <f>IF(E149="a",(H149+M149+R149+V149)/(G149+L149+Q149+U149)*100,IF(E149=2015,(V149/F149)*100,IF(E149=2014,(R149/F149)*100,IF(E149=2013,(M149/F149)*100,IF(E149=2012,(H149/F149)*100,0)))))</f>
        <v>50</v>
      </c>
    </row>
    <row r="150" spans="1:27" ht="67.5" x14ac:dyDescent="0.3">
      <c r="A150" s="87" t="s">
        <v>17</v>
      </c>
      <c r="B150" s="77" t="s">
        <v>46</v>
      </c>
      <c r="C150" s="17" t="s">
        <v>189</v>
      </c>
      <c r="D150" s="18" t="s">
        <v>317</v>
      </c>
      <c r="E150" s="4" t="s">
        <v>11</v>
      </c>
      <c r="F150" s="8">
        <v>1</v>
      </c>
      <c r="G150" s="12">
        <v>0</v>
      </c>
      <c r="H150" s="12">
        <v>0</v>
      </c>
      <c r="I150" s="75">
        <f t="shared" si="28"/>
        <v>0</v>
      </c>
      <c r="J150" s="32" t="str">
        <f t="shared" si="29"/>
        <v>NA</v>
      </c>
      <c r="K150" s="33" t="str">
        <f t="shared" si="30"/>
        <v>NA</v>
      </c>
      <c r="L150" s="12">
        <v>1</v>
      </c>
      <c r="M150" s="54">
        <v>1</v>
      </c>
      <c r="N150" s="75">
        <f t="shared" si="31"/>
        <v>1</v>
      </c>
      <c r="O150" s="32">
        <f t="shared" si="32"/>
        <v>100</v>
      </c>
      <c r="P150" s="33">
        <f t="shared" si="33"/>
        <v>100</v>
      </c>
      <c r="Q150" s="12">
        <v>1</v>
      </c>
      <c r="R150" s="4">
        <v>0</v>
      </c>
      <c r="S150" s="32">
        <f t="shared" si="34"/>
        <v>0</v>
      </c>
      <c r="T150" s="33">
        <f t="shared" si="35"/>
        <v>0</v>
      </c>
      <c r="U150" s="12">
        <v>1</v>
      </c>
      <c r="V150" s="4">
        <v>0</v>
      </c>
      <c r="W150" s="32">
        <f t="shared" si="36"/>
        <v>0</v>
      </c>
      <c r="X150" s="33">
        <f t="shared" si="37"/>
        <v>0</v>
      </c>
      <c r="Y150" s="34">
        <f t="shared" si="38"/>
        <v>33.333333333333329</v>
      </c>
      <c r="Z150" s="36">
        <f>IF(E150="a",(H150+M150+R150+V150)/(G150+L150+Q150+U150)*100,IF(E150=2015,(V150/F150)*100,IF(E150=2014,(R150/F150)*100,IF(E150=2013,(M150/F150)*100,IF(E150=2012,(H150/F150)*100,0)))))</f>
        <v>33.333333333333329</v>
      </c>
    </row>
    <row r="151" spans="1:27" ht="67.5" x14ac:dyDescent="0.3">
      <c r="A151" s="87"/>
      <c r="B151" s="77"/>
      <c r="C151" s="17" t="s">
        <v>190</v>
      </c>
      <c r="D151" s="18" t="s">
        <v>318</v>
      </c>
      <c r="E151" s="4">
        <v>2013</v>
      </c>
      <c r="F151" s="7">
        <v>1</v>
      </c>
      <c r="G151" s="11">
        <v>0.6</v>
      </c>
      <c r="H151" s="11">
        <v>1</v>
      </c>
      <c r="I151" s="75">
        <f t="shared" si="28"/>
        <v>1</v>
      </c>
      <c r="J151" s="32">
        <f t="shared" si="29"/>
        <v>100</v>
      </c>
      <c r="K151" s="33">
        <f t="shared" si="30"/>
        <v>166.66666666666669</v>
      </c>
      <c r="L151" s="11">
        <v>1</v>
      </c>
      <c r="M151" s="50">
        <v>0.7</v>
      </c>
      <c r="N151" s="75">
        <f t="shared" si="31"/>
        <v>1</v>
      </c>
      <c r="O151" s="32">
        <f t="shared" si="32"/>
        <v>70</v>
      </c>
      <c r="P151" s="33">
        <f t="shared" si="33"/>
        <v>70</v>
      </c>
      <c r="Q151" s="11">
        <v>1</v>
      </c>
      <c r="R151" s="4">
        <v>0</v>
      </c>
      <c r="S151" s="32">
        <f t="shared" si="34"/>
        <v>0</v>
      </c>
      <c r="T151" s="33">
        <f t="shared" si="35"/>
        <v>0</v>
      </c>
      <c r="U151" s="11">
        <v>1</v>
      </c>
      <c r="V151" s="4">
        <v>0</v>
      </c>
      <c r="W151" s="32">
        <f t="shared" si="36"/>
        <v>0</v>
      </c>
      <c r="X151" s="33">
        <f t="shared" si="37"/>
        <v>0</v>
      </c>
      <c r="Y151" s="34">
        <f t="shared" si="38"/>
        <v>70</v>
      </c>
      <c r="Z151" s="35">
        <f t="shared" si="39"/>
        <v>70</v>
      </c>
    </row>
    <row r="152" spans="1:27" ht="78.75" x14ac:dyDescent="0.3">
      <c r="A152" s="87"/>
      <c r="B152" s="16" t="s">
        <v>47</v>
      </c>
      <c r="C152" s="17" t="s">
        <v>191</v>
      </c>
      <c r="D152" s="18" t="s">
        <v>319</v>
      </c>
      <c r="E152" s="4" t="s">
        <v>11</v>
      </c>
      <c r="F152" s="7">
        <v>0.5</v>
      </c>
      <c r="G152" s="11">
        <v>0.15</v>
      </c>
      <c r="H152" s="11">
        <v>1</v>
      </c>
      <c r="I152" s="75">
        <f t="shared" si="28"/>
        <v>1</v>
      </c>
      <c r="J152" s="32">
        <f t="shared" si="29"/>
        <v>100</v>
      </c>
      <c r="K152" s="33">
        <f t="shared" si="30"/>
        <v>666.66666666666674</v>
      </c>
      <c r="L152" s="11">
        <v>0.1</v>
      </c>
      <c r="M152" s="50">
        <v>0.7</v>
      </c>
      <c r="N152" s="75">
        <f t="shared" si="31"/>
        <v>1</v>
      </c>
      <c r="O152" s="32">
        <f t="shared" si="32"/>
        <v>100</v>
      </c>
      <c r="P152" s="33">
        <f t="shared" si="33"/>
        <v>699.99999999999989</v>
      </c>
      <c r="Q152" s="11">
        <v>0.1</v>
      </c>
      <c r="R152" s="4">
        <v>0</v>
      </c>
      <c r="S152" s="32">
        <f t="shared" si="34"/>
        <v>0</v>
      </c>
      <c r="T152" s="33">
        <f t="shared" si="35"/>
        <v>0</v>
      </c>
      <c r="U152" s="11">
        <v>0.15</v>
      </c>
      <c r="V152" s="4">
        <v>0</v>
      </c>
      <c r="W152" s="32">
        <f t="shared" si="36"/>
        <v>0</v>
      </c>
      <c r="X152" s="33">
        <f t="shared" si="37"/>
        <v>0</v>
      </c>
      <c r="Y152" s="34">
        <f t="shared" si="38"/>
        <v>100</v>
      </c>
      <c r="Z152" s="35">
        <f t="shared" si="39"/>
        <v>340</v>
      </c>
    </row>
    <row r="153" spans="1:27" s="23" customFormat="1" ht="78.75" x14ac:dyDescent="0.3">
      <c r="A153" s="77" t="s">
        <v>320</v>
      </c>
      <c r="B153" s="77" t="s">
        <v>321</v>
      </c>
      <c r="C153" s="37" t="s">
        <v>322</v>
      </c>
      <c r="D153" s="38" t="s">
        <v>323</v>
      </c>
      <c r="E153" s="39" t="s">
        <v>324</v>
      </c>
      <c r="F153" s="40">
        <v>1</v>
      </c>
      <c r="G153" s="40">
        <v>0</v>
      </c>
      <c r="H153" s="40">
        <v>0</v>
      </c>
      <c r="I153" s="75">
        <f t="shared" si="28"/>
        <v>0</v>
      </c>
      <c r="J153" s="32" t="str">
        <f t="shared" si="29"/>
        <v>NA</v>
      </c>
      <c r="K153" s="33" t="str">
        <f t="shared" si="30"/>
        <v>NA</v>
      </c>
      <c r="L153" s="40">
        <v>1</v>
      </c>
      <c r="M153" s="63">
        <v>1</v>
      </c>
      <c r="N153" s="75">
        <f t="shared" si="31"/>
        <v>1</v>
      </c>
      <c r="O153" s="32">
        <f t="shared" si="32"/>
        <v>100</v>
      </c>
      <c r="P153" s="33">
        <f t="shared" si="33"/>
        <v>100</v>
      </c>
      <c r="Q153" s="40">
        <v>1</v>
      </c>
      <c r="R153" s="4">
        <v>0</v>
      </c>
      <c r="S153" s="32">
        <f t="shared" si="34"/>
        <v>0</v>
      </c>
      <c r="T153" s="33">
        <f t="shared" si="35"/>
        <v>0</v>
      </c>
      <c r="U153" s="41">
        <v>1</v>
      </c>
      <c r="V153" s="4">
        <v>0</v>
      </c>
      <c r="W153" s="32">
        <f t="shared" si="36"/>
        <v>0</v>
      </c>
      <c r="X153" s="33">
        <f t="shared" si="37"/>
        <v>0</v>
      </c>
      <c r="Y153" s="34">
        <f t="shared" si="38"/>
        <v>33.333333333333329</v>
      </c>
      <c r="Z153" s="36">
        <f>IF(E153="a",(H153+M153+R153+V153)/(G153+L153+Q153+U153)*100,IF(E153=2015,(V153/F153)*100,IF(E153=2014,(R153/F153)*100,IF(E153=2013,(M153/F153)*100,IF(E153=2012,(H153/F153)*100,0)))))</f>
        <v>33.333333333333329</v>
      </c>
      <c r="AA153" s="23" t="s">
        <v>329</v>
      </c>
    </row>
    <row r="154" spans="1:27" s="23" customFormat="1" ht="78.75" x14ac:dyDescent="0.3">
      <c r="A154" s="77"/>
      <c r="B154" s="77"/>
      <c r="C154" s="37" t="s">
        <v>325</v>
      </c>
      <c r="D154" s="38" t="s">
        <v>326</v>
      </c>
      <c r="E154" s="39" t="s">
        <v>324</v>
      </c>
      <c r="F154" s="40">
        <v>1</v>
      </c>
      <c r="G154" s="40">
        <v>0</v>
      </c>
      <c r="H154" s="40">
        <v>0</v>
      </c>
      <c r="I154" s="75">
        <f t="shared" si="28"/>
        <v>0</v>
      </c>
      <c r="J154" s="32" t="str">
        <f t="shared" si="29"/>
        <v>NA</v>
      </c>
      <c r="K154" s="33" t="str">
        <f t="shared" si="30"/>
        <v>NA</v>
      </c>
      <c r="L154" s="40">
        <v>0</v>
      </c>
      <c r="M154" s="63">
        <v>1</v>
      </c>
      <c r="N154" s="75">
        <f t="shared" si="31"/>
        <v>1</v>
      </c>
      <c r="O154" s="32">
        <f t="shared" si="32"/>
        <v>100</v>
      </c>
      <c r="P154" s="33">
        <f t="shared" si="33"/>
        <v>100</v>
      </c>
      <c r="Q154" s="40">
        <v>0</v>
      </c>
      <c r="R154" s="4">
        <v>0</v>
      </c>
      <c r="S154" s="32" t="str">
        <f t="shared" si="34"/>
        <v>NA</v>
      </c>
      <c r="T154" s="33" t="str">
        <f t="shared" si="35"/>
        <v>NA</v>
      </c>
      <c r="U154" s="41">
        <v>1</v>
      </c>
      <c r="V154" s="4">
        <v>0</v>
      </c>
      <c r="W154" s="32">
        <f t="shared" si="36"/>
        <v>0</v>
      </c>
      <c r="X154" s="33">
        <f t="shared" si="37"/>
        <v>0</v>
      </c>
      <c r="Y154" s="34">
        <f t="shared" si="38"/>
        <v>100</v>
      </c>
      <c r="Z154" s="35">
        <f t="shared" ref="Z154:Z158" si="40">IF(E154="a",(H154+M154+R154+V154)/F154*100,IF(E154=2015,(V154/F154)*100,IF(E154=2014,(R154/F154)*100,IF(E154=2013,(M154/F154)*100,IF(E154=2012,(H154/F154)*100,0)))))</f>
        <v>100</v>
      </c>
      <c r="AA154" s="23" t="s">
        <v>329</v>
      </c>
    </row>
    <row r="155" spans="1:27" s="23" customFormat="1" ht="67.5" x14ac:dyDescent="0.3">
      <c r="A155" s="77"/>
      <c r="B155" s="77"/>
      <c r="C155" s="37" t="s">
        <v>327</v>
      </c>
      <c r="D155" s="38" t="s">
        <v>328</v>
      </c>
      <c r="E155" s="39" t="s">
        <v>324</v>
      </c>
      <c r="F155" s="40">
        <v>1</v>
      </c>
      <c r="G155" s="40">
        <v>0</v>
      </c>
      <c r="H155" s="40">
        <v>0</v>
      </c>
      <c r="I155" s="75">
        <f t="shared" si="28"/>
        <v>0</v>
      </c>
      <c r="J155" s="32" t="str">
        <f t="shared" si="29"/>
        <v>NA</v>
      </c>
      <c r="K155" s="33" t="str">
        <f t="shared" si="30"/>
        <v>NA</v>
      </c>
      <c r="L155" s="40">
        <v>1</v>
      </c>
      <c r="M155" s="63">
        <v>1</v>
      </c>
      <c r="N155" s="75">
        <f t="shared" si="31"/>
        <v>1</v>
      </c>
      <c r="O155" s="32">
        <f t="shared" si="32"/>
        <v>100</v>
      </c>
      <c r="P155" s="33">
        <f t="shared" si="33"/>
        <v>100</v>
      </c>
      <c r="Q155" s="40">
        <v>1</v>
      </c>
      <c r="R155" s="4">
        <v>0</v>
      </c>
      <c r="S155" s="32">
        <f t="shared" si="34"/>
        <v>0</v>
      </c>
      <c r="T155" s="33">
        <f t="shared" si="35"/>
        <v>0</v>
      </c>
      <c r="U155" s="41">
        <v>1</v>
      </c>
      <c r="V155" s="4">
        <v>0</v>
      </c>
      <c r="W155" s="32">
        <f t="shared" si="36"/>
        <v>0</v>
      </c>
      <c r="X155" s="33">
        <f t="shared" si="37"/>
        <v>0</v>
      </c>
      <c r="Y155" s="34">
        <f t="shared" si="38"/>
        <v>33.333333333333329</v>
      </c>
      <c r="Z155" s="35">
        <f>IF(E155="a",(H155+M155+R155+V155)/(G155+L155+Q155+U155)*100,IF(E155=2015,(V155/F155)*100,IF(E155=2014,(R155/F155)*100,IF(E155=2013,(M155/F155)*100,IF(E155=2012,(H155/F155)*100,0)))))</f>
        <v>33.333333333333329</v>
      </c>
      <c r="AA155" s="23" t="s">
        <v>329</v>
      </c>
    </row>
    <row r="156" spans="1:27" ht="105.75" customHeight="1" x14ac:dyDescent="0.3">
      <c r="A156" s="77" t="s">
        <v>330</v>
      </c>
      <c r="B156" s="77" t="s">
        <v>331</v>
      </c>
      <c r="C156" s="43" t="s">
        <v>332</v>
      </c>
      <c r="D156" s="44" t="s">
        <v>333</v>
      </c>
      <c r="E156" s="39" t="s">
        <v>11</v>
      </c>
      <c r="F156" s="45">
        <v>1</v>
      </c>
      <c r="G156" s="45">
        <v>0</v>
      </c>
      <c r="H156" s="45">
        <v>0</v>
      </c>
      <c r="I156" s="75">
        <f t="shared" si="28"/>
        <v>0</v>
      </c>
      <c r="J156" s="32" t="str">
        <f t="shared" si="29"/>
        <v>NA</v>
      </c>
      <c r="K156" s="33" t="str">
        <f t="shared" si="30"/>
        <v>NA</v>
      </c>
      <c r="L156" s="45">
        <v>1</v>
      </c>
      <c r="M156" s="64">
        <v>0</v>
      </c>
      <c r="N156" s="75">
        <f t="shared" si="31"/>
        <v>1</v>
      </c>
      <c r="O156" s="32">
        <f t="shared" si="32"/>
        <v>0</v>
      </c>
      <c r="P156" s="33">
        <f t="shared" si="33"/>
        <v>0</v>
      </c>
      <c r="Q156" s="45">
        <v>0</v>
      </c>
      <c r="R156" s="45">
        <v>0</v>
      </c>
      <c r="S156" s="32" t="str">
        <f t="shared" si="34"/>
        <v>NA</v>
      </c>
      <c r="T156" s="33" t="str">
        <f t="shared" si="35"/>
        <v>NA</v>
      </c>
      <c r="U156" s="45">
        <v>0</v>
      </c>
      <c r="V156" s="45">
        <v>0</v>
      </c>
      <c r="W156" s="32" t="str">
        <f t="shared" si="36"/>
        <v>NA</v>
      </c>
      <c r="X156" s="33" t="str">
        <f t="shared" si="37"/>
        <v>NA</v>
      </c>
      <c r="Y156" s="34">
        <f t="shared" si="38"/>
        <v>0</v>
      </c>
      <c r="Z156" s="35">
        <f t="shared" si="40"/>
        <v>0</v>
      </c>
      <c r="AA156" s="1" t="s">
        <v>336</v>
      </c>
    </row>
    <row r="157" spans="1:27" ht="141" customHeight="1" x14ac:dyDescent="0.3">
      <c r="A157" s="77"/>
      <c r="B157" s="77"/>
      <c r="C157" s="46" t="s">
        <v>334</v>
      </c>
      <c r="D157" s="44" t="s">
        <v>333</v>
      </c>
      <c r="E157" s="39" t="s">
        <v>11</v>
      </c>
      <c r="F157" s="45">
        <v>1</v>
      </c>
      <c r="G157" s="45">
        <v>0</v>
      </c>
      <c r="H157" s="45">
        <v>0</v>
      </c>
      <c r="I157" s="75">
        <f t="shared" si="28"/>
        <v>0</v>
      </c>
      <c r="J157" s="32" t="str">
        <f t="shared" si="29"/>
        <v>NA</v>
      </c>
      <c r="K157" s="33" t="str">
        <f t="shared" si="30"/>
        <v>NA</v>
      </c>
      <c r="L157" s="45">
        <v>1</v>
      </c>
      <c r="M157" s="64">
        <v>0</v>
      </c>
      <c r="N157" s="75">
        <f t="shared" si="31"/>
        <v>1</v>
      </c>
      <c r="O157" s="32">
        <f t="shared" si="32"/>
        <v>0</v>
      </c>
      <c r="P157" s="33">
        <f t="shared" si="33"/>
        <v>0</v>
      </c>
      <c r="Q157" s="45">
        <v>0</v>
      </c>
      <c r="R157" s="45">
        <v>0</v>
      </c>
      <c r="S157" s="32" t="str">
        <f t="shared" si="34"/>
        <v>NA</v>
      </c>
      <c r="T157" s="33" t="str">
        <f t="shared" si="35"/>
        <v>NA</v>
      </c>
      <c r="U157" s="45">
        <v>0</v>
      </c>
      <c r="V157" s="45">
        <v>0</v>
      </c>
      <c r="W157" s="32" t="str">
        <f t="shared" si="36"/>
        <v>NA</v>
      </c>
      <c r="X157" s="33" t="str">
        <f t="shared" si="37"/>
        <v>NA</v>
      </c>
      <c r="Y157" s="34">
        <f t="shared" si="38"/>
        <v>0</v>
      </c>
      <c r="Z157" s="35">
        <f t="shared" si="40"/>
        <v>0</v>
      </c>
      <c r="AA157" s="1" t="s">
        <v>336</v>
      </c>
    </row>
    <row r="158" spans="1:27" ht="95.25" customHeight="1" x14ac:dyDescent="0.3">
      <c r="A158" s="77"/>
      <c r="B158" s="77"/>
      <c r="C158" s="47" t="s">
        <v>335</v>
      </c>
      <c r="D158" s="44" t="s">
        <v>333</v>
      </c>
      <c r="E158" s="39" t="s">
        <v>11</v>
      </c>
      <c r="F158" s="45">
        <v>1</v>
      </c>
      <c r="G158" s="45">
        <v>0</v>
      </c>
      <c r="H158" s="45">
        <v>0</v>
      </c>
      <c r="I158" s="75">
        <f t="shared" si="28"/>
        <v>0</v>
      </c>
      <c r="J158" s="32" t="str">
        <f t="shared" si="29"/>
        <v>NA</v>
      </c>
      <c r="K158" s="33" t="str">
        <f t="shared" si="30"/>
        <v>NA</v>
      </c>
      <c r="L158" s="45">
        <v>1</v>
      </c>
      <c r="M158" s="64">
        <v>0</v>
      </c>
      <c r="N158" s="75">
        <f t="shared" si="31"/>
        <v>1</v>
      </c>
      <c r="O158" s="32">
        <f t="shared" si="32"/>
        <v>0</v>
      </c>
      <c r="P158" s="33">
        <f t="shared" si="33"/>
        <v>0</v>
      </c>
      <c r="Q158" s="45">
        <v>0</v>
      </c>
      <c r="R158" s="45">
        <v>0</v>
      </c>
      <c r="S158" s="32" t="str">
        <f t="shared" si="34"/>
        <v>NA</v>
      </c>
      <c r="T158" s="33" t="str">
        <f t="shared" si="35"/>
        <v>NA</v>
      </c>
      <c r="U158" s="45">
        <v>0</v>
      </c>
      <c r="V158" s="45">
        <v>0</v>
      </c>
      <c r="W158" s="32" t="str">
        <f t="shared" si="36"/>
        <v>NA</v>
      </c>
      <c r="X158" s="33" t="str">
        <f t="shared" si="37"/>
        <v>NA</v>
      </c>
      <c r="Y158" s="34">
        <f t="shared" si="38"/>
        <v>0</v>
      </c>
      <c r="Z158" s="35">
        <f t="shared" si="40"/>
        <v>0</v>
      </c>
      <c r="AA158" s="1" t="s">
        <v>336</v>
      </c>
    </row>
    <row r="159" spans="1:27" hidden="1" x14ac:dyDescent="0.3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</row>
    <row r="160" spans="1:27" hidden="1" x14ac:dyDescent="0.3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</row>
    <row r="161" spans="2:24" hidden="1" x14ac:dyDescent="0.3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</row>
    <row r="162" spans="2:24" hidden="1" x14ac:dyDescent="0.3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</row>
    <row r="163" spans="2:24" hidden="1" x14ac:dyDescent="0.3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</row>
    <row r="164" spans="2:24" hidden="1" x14ac:dyDescent="0.3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</row>
    <row r="165" spans="2:24" hidden="1" x14ac:dyDescent="0.3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</row>
    <row r="166" spans="2:24" hidden="1" x14ac:dyDescent="0.3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</row>
    <row r="167" spans="2:24" hidden="1" x14ac:dyDescent="0.3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</row>
    <row r="168" spans="2:24" hidden="1" x14ac:dyDescent="0.3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</row>
    <row r="169" spans="2:24" hidden="1" x14ac:dyDescent="0.3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</row>
    <row r="170" spans="2:24" hidden="1" x14ac:dyDescent="0.3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</row>
    <row r="171" spans="2:24" hidden="1" x14ac:dyDescent="0.3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</row>
    <row r="172" spans="2:24" hidden="1" x14ac:dyDescent="0.3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</row>
    <row r="173" spans="2:24" hidden="1" x14ac:dyDescent="0.3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</row>
    <row r="174" spans="2:24" hidden="1" x14ac:dyDescent="0.3"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</row>
    <row r="175" spans="2:24" hidden="1" x14ac:dyDescent="0.3"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</row>
    <row r="176" spans="2:24" hidden="1" x14ac:dyDescent="0.3"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</row>
    <row r="177" spans="2:24" hidden="1" x14ac:dyDescent="0.3"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</row>
    <row r="178" spans="2:24" hidden="1" x14ac:dyDescent="0.3"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</row>
    <row r="179" spans="2:24" hidden="1" x14ac:dyDescent="0.3"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</row>
    <row r="180" spans="2:24" hidden="1" x14ac:dyDescent="0.3"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</row>
    <row r="181" spans="2:24" hidden="1" x14ac:dyDescent="0.3"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</row>
    <row r="182" spans="2:24" hidden="1" x14ac:dyDescent="0.3"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</row>
    <row r="183" spans="2:24" hidden="1" x14ac:dyDescent="0.3"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</row>
    <row r="184" spans="2:24" hidden="1" x14ac:dyDescent="0.3"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</row>
    <row r="185" spans="2:24" hidden="1" x14ac:dyDescent="0.3"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</row>
    <row r="186" spans="2:24" hidden="1" x14ac:dyDescent="0.3"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</row>
    <row r="187" spans="2:24" hidden="1" x14ac:dyDescent="0.3"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</row>
    <row r="188" spans="2:24" hidden="1" x14ac:dyDescent="0.3"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</row>
    <row r="189" spans="2:24" hidden="1" x14ac:dyDescent="0.3"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</row>
    <row r="190" spans="2:24" hidden="1" x14ac:dyDescent="0.3"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</row>
    <row r="191" spans="2:24" hidden="1" x14ac:dyDescent="0.3"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</row>
    <row r="192" spans="2:24" hidden="1" x14ac:dyDescent="0.3"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</row>
    <row r="193" spans="2:24" hidden="1" x14ac:dyDescent="0.3"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</row>
    <row r="194" spans="2:24" hidden="1" x14ac:dyDescent="0.3"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</row>
    <row r="195" spans="2:24" hidden="1" x14ac:dyDescent="0.3"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</row>
    <row r="196" spans="2:24" hidden="1" x14ac:dyDescent="0.3"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</row>
    <row r="197" spans="2:24" hidden="1" x14ac:dyDescent="0.3"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</row>
    <row r="198" spans="2:24" hidden="1" x14ac:dyDescent="0.3"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</row>
    <row r="199" spans="2:24" hidden="1" x14ac:dyDescent="0.3"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</row>
    <row r="200" spans="2:24" hidden="1" x14ac:dyDescent="0.3"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</row>
    <row r="201" spans="2:24" hidden="1" x14ac:dyDescent="0.3"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</row>
    <row r="202" spans="2:24" hidden="1" x14ac:dyDescent="0.3"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</row>
    <row r="203" spans="2:24" hidden="1" x14ac:dyDescent="0.3"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</row>
    <row r="204" spans="2:24" hidden="1" x14ac:dyDescent="0.3"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</row>
    <row r="205" spans="2:24" hidden="1" x14ac:dyDescent="0.3"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</row>
    <row r="206" spans="2:24" hidden="1" x14ac:dyDescent="0.3"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</row>
    <row r="207" spans="2:24" hidden="1" x14ac:dyDescent="0.3"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</row>
    <row r="208" spans="2:24" hidden="1" x14ac:dyDescent="0.3"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</row>
    <row r="209" spans="2:24" hidden="1" x14ac:dyDescent="0.3"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</row>
    <row r="210" spans="2:24" hidden="1" x14ac:dyDescent="0.3"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</row>
    <row r="211" spans="2:24" hidden="1" x14ac:dyDescent="0.3"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</row>
    <row r="212" spans="2:24" hidden="1" x14ac:dyDescent="0.3"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</row>
    <row r="213" spans="2:24" hidden="1" x14ac:dyDescent="0.3"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</row>
    <row r="214" spans="2:24" hidden="1" x14ac:dyDescent="0.3"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</row>
    <row r="215" spans="2:24" hidden="1" x14ac:dyDescent="0.3"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</row>
    <row r="216" spans="2:24" hidden="1" x14ac:dyDescent="0.3"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</row>
    <row r="217" spans="2:24" hidden="1" x14ac:dyDescent="0.3"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</row>
    <row r="218" spans="2:24" hidden="1" x14ac:dyDescent="0.3"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</row>
    <row r="219" spans="2:24" hidden="1" x14ac:dyDescent="0.3"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</row>
    <row r="220" spans="2:24" hidden="1" x14ac:dyDescent="0.3"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</row>
    <row r="221" spans="2:24" hidden="1" x14ac:dyDescent="0.3"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</row>
    <row r="222" spans="2:24" hidden="1" x14ac:dyDescent="0.3"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</row>
    <row r="223" spans="2:24" hidden="1" x14ac:dyDescent="0.3"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</row>
    <row r="224" spans="2:24" hidden="1" x14ac:dyDescent="0.3"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</row>
    <row r="225" spans="2:24" hidden="1" x14ac:dyDescent="0.3"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</row>
    <row r="226" spans="2:24" hidden="1" x14ac:dyDescent="0.3"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</row>
    <row r="227" spans="2:24" hidden="1" x14ac:dyDescent="0.3"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</row>
    <row r="228" spans="2:24" hidden="1" x14ac:dyDescent="0.3"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</row>
    <row r="229" spans="2:24" hidden="1" x14ac:dyDescent="0.3"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</row>
    <row r="230" spans="2:24" hidden="1" x14ac:dyDescent="0.3"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</row>
    <row r="231" spans="2:24" hidden="1" x14ac:dyDescent="0.3"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</row>
    <row r="232" spans="2:24" hidden="1" x14ac:dyDescent="0.3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</row>
    <row r="233" spans="2:24" hidden="1" x14ac:dyDescent="0.3"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</row>
    <row r="234" spans="2:24" hidden="1" x14ac:dyDescent="0.3"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</row>
    <row r="235" spans="2:24" hidden="1" x14ac:dyDescent="0.3"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</row>
    <row r="236" spans="2:24" hidden="1" x14ac:dyDescent="0.3"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</row>
    <row r="237" spans="2:24" hidden="1" x14ac:dyDescent="0.3"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</row>
    <row r="238" spans="2:24" hidden="1" x14ac:dyDescent="0.3"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</row>
    <row r="239" spans="2:24" hidden="1" x14ac:dyDescent="0.3"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</row>
    <row r="240" spans="2:24" hidden="1" x14ac:dyDescent="0.3"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</row>
    <row r="241" spans="2:24" hidden="1" x14ac:dyDescent="0.3"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</row>
    <row r="242" spans="2:24" hidden="1" x14ac:dyDescent="0.3"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</row>
    <row r="243" spans="2:24" hidden="1" x14ac:dyDescent="0.3"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</row>
    <row r="244" spans="2:24" hidden="1" x14ac:dyDescent="0.3"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</row>
    <row r="245" spans="2:24" hidden="1" x14ac:dyDescent="0.3"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</row>
    <row r="246" spans="2:24" hidden="1" x14ac:dyDescent="0.3"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</row>
    <row r="247" spans="2:24" hidden="1" x14ac:dyDescent="0.3"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</row>
    <row r="248" spans="2:24" hidden="1" x14ac:dyDescent="0.3"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</row>
    <row r="249" spans="2:24" hidden="1" x14ac:dyDescent="0.3"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</row>
    <row r="250" spans="2:24" hidden="1" x14ac:dyDescent="0.3"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</row>
    <row r="251" spans="2:24" hidden="1" x14ac:dyDescent="0.3"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</row>
    <row r="252" spans="2:24" hidden="1" x14ac:dyDescent="0.3"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</row>
    <row r="253" spans="2:24" hidden="1" x14ac:dyDescent="0.3"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</row>
    <row r="254" spans="2:24" hidden="1" x14ac:dyDescent="0.3"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</row>
    <row r="255" spans="2:24" hidden="1" x14ac:dyDescent="0.3"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</row>
    <row r="256" spans="2:24" hidden="1" x14ac:dyDescent="0.3"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</row>
    <row r="257" spans="2:24" hidden="1" x14ac:dyDescent="0.3"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</row>
    <row r="258" spans="2:24" hidden="1" x14ac:dyDescent="0.3"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</row>
    <row r="259" spans="2:24" hidden="1" x14ac:dyDescent="0.3"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</row>
    <row r="260" spans="2:24" hidden="1" x14ac:dyDescent="0.3"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</row>
    <row r="261" spans="2:24" hidden="1" x14ac:dyDescent="0.3"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</row>
    <row r="262" spans="2:24" hidden="1" x14ac:dyDescent="0.3"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</row>
    <row r="263" spans="2:24" hidden="1" x14ac:dyDescent="0.3"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</row>
    <row r="264" spans="2:24" hidden="1" x14ac:dyDescent="0.3"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</row>
    <row r="265" spans="2:24" hidden="1" x14ac:dyDescent="0.3"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</row>
    <row r="266" spans="2:24" hidden="1" x14ac:dyDescent="0.3"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</row>
    <row r="267" spans="2:24" hidden="1" x14ac:dyDescent="0.3"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</row>
    <row r="268" spans="2:24" hidden="1" x14ac:dyDescent="0.3"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</row>
    <row r="269" spans="2:24" hidden="1" x14ac:dyDescent="0.3"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</row>
    <row r="270" spans="2:24" hidden="1" x14ac:dyDescent="0.3"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</row>
    <row r="271" spans="2:24" hidden="1" x14ac:dyDescent="0.3"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</row>
    <row r="272" spans="2:24" hidden="1" x14ac:dyDescent="0.3"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</row>
    <row r="273" spans="2:24" hidden="1" x14ac:dyDescent="0.3"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</row>
    <row r="274" spans="2:24" hidden="1" x14ac:dyDescent="0.3"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</row>
    <row r="275" spans="2:24" hidden="1" x14ac:dyDescent="0.3"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</row>
    <row r="276" spans="2:24" hidden="1" x14ac:dyDescent="0.3"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</row>
    <row r="277" spans="2:24" hidden="1" x14ac:dyDescent="0.3"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</row>
    <row r="278" spans="2:24" hidden="1" x14ac:dyDescent="0.3"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</row>
    <row r="279" spans="2:24" hidden="1" x14ac:dyDescent="0.3"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</row>
    <row r="280" spans="2:24" hidden="1" x14ac:dyDescent="0.3"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</row>
    <row r="281" spans="2:24" hidden="1" x14ac:dyDescent="0.3"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</row>
    <row r="282" spans="2:24" hidden="1" x14ac:dyDescent="0.3"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</row>
    <row r="283" spans="2:24" hidden="1" x14ac:dyDescent="0.3"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</row>
    <row r="284" spans="2:24" hidden="1" x14ac:dyDescent="0.3"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</row>
    <row r="285" spans="2:24" hidden="1" x14ac:dyDescent="0.3"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</row>
    <row r="286" spans="2:24" hidden="1" x14ac:dyDescent="0.3"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</row>
    <row r="287" spans="2:24" hidden="1" x14ac:dyDescent="0.3"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</row>
  </sheetData>
  <sheetProtection password="C789" sheet="1" objects="1" scenarios="1"/>
  <mergeCells count="43">
    <mergeCell ref="B12:B13"/>
    <mergeCell ref="B23:B28"/>
    <mergeCell ref="A15:A22"/>
    <mergeCell ref="A23:A139"/>
    <mergeCell ref="A153:A155"/>
    <mergeCell ref="A140:A149"/>
    <mergeCell ref="A150:A152"/>
    <mergeCell ref="B147:B149"/>
    <mergeCell ref="B150:B151"/>
    <mergeCell ref="B70:B77"/>
    <mergeCell ref="B78:B84"/>
    <mergeCell ref="B85:B97"/>
    <mergeCell ref="B142:B143"/>
    <mergeCell ref="B144:B146"/>
    <mergeCell ref="B124:B137"/>
    <mergeCell ref="B138:B139"/>
    <mergeCell ref="A1:C1"/>
    <mergeCell ref="A2:Y2"/>
    <mergeCell ref="A3:Y3"/>
    <mergeCell ref="F1:Y1"/>
    <mergeCell ref="A4:A5"/>
    <mergeCell ref="C4:C5"/>
    <mergeCell ref="F4:F5"/>
    <mergeCell ref="Y4:Y5"/>
    <mergeCell ref="D4:D5"/>
    <mergeCell ref="B4:B5"/>
    <mergeCell ref="G4:X4"/>
    <mergeCell ref="A156:A158"/>
    <mergeCell ref="L5:P5"/>
    <mergeCell ref="Q5:T5"/>
    <mergeCell ref="U5:X5"/>
    <mergeCell ref="C138:C139"/>
    <mergeCell ref="B156:B158"/>
    <mergeCell ref="B98:B103"/>
    <mergeCell ref="B104:B113"/>
    <mergeCell ref="B114:B123"/>
    <mergeCell ref="B16:B20"/>
    <mergeCell ref="G5:K5"/>
    <mergeCell ref="B29:B39"/>
    <mergeCell ref="B40:B65"/>
    <mergeCell ref="B66:B69"/>
    <mergeCell ref="B153:B155"/>
    <mergeCell ref="A7:A14"/>
  </mergeCells>
  <conditionalFormatting sqref="J7:K152">
    <cfRule type="containsText" dxfId="696" priority="694" operator="containsText" text="na">
      <formula>NOT(ISERROR(SEARCH("na",J7)))</formula>
    </cfRule>
    <cfRule type="cellIs" dxfId="695" priority="695" operator="greaterThan">
      <formula>89</formula>
    </cfRule>
    <cfRule type="cellIs" dxfId="694" priority="696" operator="between">
      <formula>70</formula>
      <formula>89</formula>
    </cfRule>
    <cfRule type="cellIs" dxfId="693" priority="697" operator="lessThan">
      <formula>70</formula>
    </cfRule>
    <cfRule type="cellIs" dxfId="692" priority="698" operator="lessThan">
      <formula>70</formula>
    </cfRule>
    <cfRule type="cellIs" dxfId="691" priority="699" operator="greaterThan">
      <formula>80</formula>
    </cfRule>
    <cfRule type="cellIs" dxfId="690" priority="700" operator="between">
      <formula>75</formula>
      <formula>75</formula>
    </cfRule>
    <cfRule type="cellIs" dxfId="689" priority="701" operator="between">
      <formula>70</formula>
      <formula>80</formula>
    </cfRule>
    <cfRule type="cellIs" dxfId="688" priority="702" operator="greaterThan">
      <formula>50</formula>
    </cfRule>
    <cfRule type="cellIs" dxfId="687" priority="703" operator="between">
      <formula>70</formula>
      <formula>80</formula>
    </cfRule>
    <cfRule type="cellIs" dxfId="686" priority="704" operator="greaterThan">
      <formula>80</formula>
    </cfRule>
    <cfRule type="cellIs" dxfId="685" priority="705" operator="greaterThan">
      <formula>69</formula>
    </cfRule>
    <cfRule type="cellIs" dxfId="684" priority="706" operator="lessThan">
      <formula>70</formula>
    </cfRule>
  </conditionalFormatting>
  <conditionalFormatting sqref="J7:K152">
    <cfRule type="containsText" dxfId="683" priority="693" operator="containsText" text="na">
      <formula>NOT(ISERROR(SEARCH("na",J7)))</formula>
    </cfRule>
  </conditionalFormatting>
  <conditionalFormatting sqref="J7:K152">
    <cfRule type="containsText" dxfId="682" priority="690" operator="containsText" text="na">
      <formula>NOT(ISERROR(SEARCH("na",J7)))</formula>
    </cfRule>
    <cfRule type="cellIs" dxfId="681" priority="691" operator="greaterThan">
      <formula>89</formula>
    </cfRule>
    <cfRule type="containsText" dxfId="680" priority="692" operator="containsText" text="na">
      <formula>NOT(ISERROR(SEARCH("na",J7)))</formula>
    </cfRule>
  </conditionalFormatting>
  <conditionalFormatting sqref="J7:K152">
    <cfRule type="containsText" dxfId="679" priority="677" operator="containsText" text="na">
      <formula>NOT(ISERROR(SEARCH("na",J7)))</formula>
    </cfRule>
    <cfRule type="cellIs" dxfId="678" priority="678" operator="greaterThan">
      <formula>89</formula>
    </cfRule>
    <cfRule type="cellIs" dxfId="677" priority="679" operator="between">
      <formula>70</formula>
      <formula>89</formula>
    </cfRule>
    <cfRule type="cellIs" dxfId="676" priority="680" operator="lessThan">
      <formula>70</formula>
    </cfRule>
    <cfRule type="cellIs" dxfId="675" priority="681" operator="lessThan">
      <formula>70</formula>
    </cfRule>
    <cfRule type="cellIs" dxfId="674" priority="682" operator="greaterThan">
      <formula>80</formula>
    </cfRule>
    <cfRule type="cellIs" dxfId="673" priority="683" operator="between">
      <formula>75</formula>
      <formula>75</formula>
    </cfRule>
    <cfRule type="cellIs" dxfId="672" priority="684" operator="between">
      <formula>70</formula>
      <formula>80</formula>
    </cfRule>
    <cfRule type="cellIs" dxfId="671" priority="685" operator="greaterThan">
      <formula>50</formula>
    </cfRule>
    <cfRule type="cellIs" dxfId="670" priority="686" operator="between">
      <formula>70</formula>
      <formula>80</formula>
    </cfRule>
    <cfRule type="cellIs" dxfId="669" priority="687" operator="greaterThan">
      <formula>80</formula>
    </cfRule>
    <cfRule type="cellIs" dxfId="668" priority="688" operator="greaterThan">
      <formula>69</formula>
    </cfRule>
    <cfRule type="cellIs" dxfId="667" priority="689" operator="lessThan">
      <formula>70</formula>
    </cfRule>
  </conditionalFormatting>
  <conditionalFormatting sqref="J7:K152">
    <cfRule type="containsText" dxfId="666" priority="676" operator="containsText" text="na">
      <formula>NOT(ISERROR(SEARCH("na",J7)))</formula>
    </cfRule>
  </conditionalFormatting>
  <conditionalFormatting sqref="J7:K152">
    <cfRule type="containsText" dxfId="665" priority="673" operator="containsText" text="na">
      <formula>NOT(ISERROR(SEARCH("na",J7)))</formula>
    </cfRule>
    <cfRule type="cellIs" dxfId="664" priority="674" operator="greaterThan">
      <formula>89</formula>
    </cfRule>
    <cfRule type="containsText" dxfId="663" priority="675" operator="containsText" text="na">
      <formula>NOT(ISERROR(SEARCH("na",J7)))</formula>
    </cfRule>
  </conditionalFormatting>
  <conditionalFormatting sqref="J7:K152">
    <cfRule type="containsText" dxfId="662" priority="660" operator="containsText" text="na">
      <formula>NOT(ISERROR(SEARCH("na",J7)))</formula>
    </cfRule>
    <cfRule type="cellIs" dxfId="661" priority="661" operator="greaterThan">
      <formula>89</formula>
    </cfRule>
    <cfRule type="cellIs" dxfId="660" priority="662" operator="between">
      <formula>70</formula>
      <formula>89</formula>
    </cfRule>
    <cfRule type="cellIs" dxfId="659" priority="663" operator="lessThan">
      <formula>70</formula>
    </cfRule>
    <cfRule type="cellIs" dxfId="658" priority="664" operator="lessThan">
      <formula>70</formula>
    </cfRule>
    <cfRule type="cellIs" dxfId="657" priority="665" operator="greaterThan">
      <formula>80</formula>
    </cfRule>
    <cfRule type="cellIs" dxfId="656" priority="666" operator="between">
      <formula>75</formula>
      <formula>75</formula>
    </cfRule>
    <cfRule type="cellIs" dxfId="655" priority="667" operator="between">
      <formula>70</formula>
      <formula>80</formula>
    </cfRule>
    <cfRule type="cellIs" dxfId="654" priority="668" operator="greaterThan">
      <formula>50</formula>
    </cfRule>
    <cfRule type="cellIs" dxfId="653" priority="669" operator="between">
      <formula>70</formula>
      <formula>80</formula>
    </cfRule>
    <cfRule type="cellIs" dxfId="652" priority="670" operator="greaterThan">
      <formula>80</formula>
    </cfRule>
    <cfRule type="cellIs" dxfId="651" priority="671" operator="greaterThan">
      <formula>69</formula>
    </cfRule>
    <cfRule type="cellIs" dxfId="650" priority="672" operator="lessThan">
      <formula>70</formula>
    </cfRule>
  </conditionalFormatting>
  <conditionalFormatting sqref="J7:K152">
    <cfRule type="containsText" dxfId="649" priority="659" operator="containsText" text="na">
      <formula>NOT(ISERROR(SEARCH("na",J7)))</formula>
    </cfRule>
  </conditionalFormatting>
  <conditionalFormatting sqref="J7:K152">
    <cfRule type="containsText" dxfId="648" priority="656" operator="containsText" text="na">
      <formula>NOT(ISERROR(SEARCH("na",J7)))</formula>
    </cfRule>
    <cfRule type="cellIs" dxfId="647" priority="657" operator="greaterThan">
      <formula>89</formula>
    </cfRule>
    <cfRule type="containsText" dxfId="646" priority="658" operator="containsText" text="na">
      <formula>NOT(ISERROR(SEARCH("na",J7)))</formula>
    </cfRule>
  </conditionalFormatting>
  <conditionalFormatting sqref="O7:P152">
    <cfRule type="containsText" dxfId="645" priority="643" operator="containsText" text="na">
      <formula>NOT(ISERROR(SEARCH("na",O7)))</formula>
    </cfRule>
    <cfRule type="cellIs" dxfId="644" priority="644" operator="greaterThan">
      <formula>89</formula>
    </cfRule>
    <cfRule type="cellIs" dxfId="643" priority="645" operator="between">
      <formula>70</formula>
      <formula>89</formula>
    </cfRule>
    <cfRule type="cellIs" dxfId="642" priority="646" operator="lessThan">
      <formula>70</formula>
    </cfRule>
    <cfRule type="cellIs" dxfId="641" priority="647" operator="lessThan">
      <formula>70</formula>
    </cfRule>
    <cfRule type="cellIs" dxfId="640" priority="648" operator="greaterThan">
      <formula>80</formula>
    </cfRule>
    <cfRule type="cellIs" dxfId="639" priority="649" operator="between">
      <formula>75</formula>
      <formula>75</formula>
    </cfRule>
    <cfRule type="cellIs" dxfId="638" priority="650" operator="between">
      <formula>70</formula>
      <formula>80</formula>
    </cfRule>
    <cfRule type="cellIs" dxfId="637" priority="651" operator="greaterThan">
      <formula>50</formula>
    </cfRule>
    <cfRule type="cellIs" dxfId="636" priority="652" operator="between">
      <formula>70</formula>
      <formula>80</formula>
    </cfRule>
    <cfRule type="cellIs" dxfId="635" priority="653" operator="greaterThan">
      <formula>80</formula>
    </cfRule>
    <cfRule type="cellIs" dxfId="634" priority="654" operator="greaterThan">
      <formula>69</formula>
    </cfRule>
    <cfRule type="cellIs" dxfId="633" priority="655" operator="lessThan">
      <formula>70</formula>
    </cfRule>
  </conditionalFormatting>
  <conditionalFormatting sqref="O7:P152">
    <cfRule type="containsText" dxfId="632" priority="642" operator="containsText" text="na">
      <formula>NOT(ISERROR(SEARCH("na",O7)))</formula>
    </cfRule>
  </conditionalFormatting>
  <conditionalFormatting sqref="O7:P152">
    <cfRule type="containsText" dxfId="631" priority="639" operator="containsText" text="na">
      <formula>NOT(ISERROR(SEARCH("na",O7)))</formula>
    </cfRule>
    <cfRule type="cellIs" dxfId="630" priority="640" operator="greaterThan">
      <formula>89</formula>
    </cfRule>
    <cfRule type="containsText" dxfId="629" priority="641" operator="containsText" text="na">
      <formula>NOT(ISERROR(SEARCH("na",O7)))</formula>
    </cfRule>
  </conditionalFormatting>
  <conditionalFormatting sqref="O7:P152">
    <cfRule type="containsText" dxfId="628" priority="626" operator="containsText" text="na">
      <formula>NOT(ISERROR(SEARCH("na",O7)))</formula>
    </cfRule>
    <cfRule type="cellIs" dxfId="627" priority="627" operator="greaterThan">
      <formula>89</formula>
    </cfRule>
    <cfRule type="cellIs" dxfId="626" priority="628" operator="between">
      <formula>70</formula>
      <formula>89</formula>
    </cfRule>
    <cfRule type="cellIs" dxfId="625" priority="629" operator="lessThan">
      <formula>70</formula>
    </cfRule>
    <cfRule type="cellIs" dxfId="624" priority="630" operator="lessThan">
      <formula>70</formula>
    </cfRule>
    <cfRule type="cellIs" dxfId="623" priority="631" operator="greaterThan">
      <formula>80</formula>
    </cfRule>
    <cfRule type="cellIs" dxfId="622" priority="632" operator="between">
      <formula>75</formula>
      <formula>75</formula>
    </cfRule>
    <cfRule type="cellIs" dxfId="621" priority="633" operator="between">
      <formula>70</formula>
      <formula>80</formula>
    </cfRule>
    <cfRule type="cellIs" dxfId="620" priority="634" operator="greaterThan">
      <formula>50</formula>
    </cfRule>
    <cfRule type="cellIs" dxfId="619" priority="635" operator="between">
      <formula>70</formula>
      <formula>80</formula>
    </cfRule>
    <cfRule type="cellIs" dxfId="618" priority="636" operator="greaterThan">
      <formula>80</formula>
    </cfRule>
    <cfRule type="cellIs" dxfId="617" priority="637" operator="greaterThan">
      <formula>69</formula>
    </cfRule>
    <cfRule type="cellIs" dxfId="616" priority="638" operator="lessThan">
      <formula>70</formula>
    </cfRule>
  </conditionalFormatting>
  <conditionalFormatting sqref="O7:P152">
    <cfRule type="containsText" dxfId="615" priority="625" operator="containsText" text="na">
      <formula>NOT(ISERROR(SEARCH("na",O7)))</formula>
    </cfRule>
  </conditionalFormatting>
  <conditionalFormatting sqref="O7:P152">
    <cfRule type="containsText" dxfId="614" priority="622" operator="containsText" text="na">
      <formula>NOT(ISERROR(SEARCH("na",O7)))</formula>
    </cfRule>
    <cfRule type="cellIs" dxfId="613" priority="623" operator="greaterThan">
      <formula>89</formula>
    </cfRule>
    <cfRule type="containsText" dxfId="612" priority="624" operator="containsText" text="na">
      <formula>NOT(ISERROR(SEARCH("na",O7)))</formula>
    </cfRule>
  </conditionalFormatting>
  <conditionalFormatting sqref="O7:P152">
    <cfRule type="containsText" dxfId="611" priority="609" operator="containsText" text="na">
      <formula>NOT(ISERROR(SEARCH("na",O7)))</formula>
    </cfRule>
    <cfRule type="cellIs" dxfId="610" priority="610" operator="greaterThan">
      <formula>89</formula>
    </cfRule>
    <cfRule type="cellIs" dxfId="609" priority="611" operator="between">
      <formula>70</formula>
      <formula>89</formula>
    </cfRule>
    <cfRule type="cellIs" dxfId="608" priority="612" operator="lessThan">
      <formula>70</formula>
    </cfRule>
    <cfRule type="cellIs" dxfId="607" priority="613" operator="lessThan">
      <formula>70</formula>
    </cfRule>
    <cfRule type="cellIs" dxfId="606" priority="614" operator="greaterThan">
      <formula>80</formula>
    </cfRule>
    <cfRule type="cellIs" dxfId="605" priority="615" operator="between">
      <formula>75</formula>
      <formula>75</formula>
    </cfRule>
    <cfRule type="cellIs" dxfId="604" priority="616" operator="between">
      <formula>70</formula>
      <formula>80</formula>
    </cfRule>
    <cfRule type="cellIs" dxfId="603" priority="617" operator="greaterThan">
      <formula>50</formula>
    </cfRule>
    <cfRule type="cellIs" dxfId="602" priority="618" operator="between">
      <formula>70</formula>
      <formula>80</formula>
    </cfRule>
    <cfRule type="cellIs" dxfId="601" priority="619" operator="greaterThan">
      <formula>80</formula>
    </cfRule>
    <cfRule type="cellIs" dxfId="600" priority="620" operator="greaterThan">
      <formula>69</formula>
    </cfRule>
    <cfRule type="cellIs" dxfId="599" priority="621" operator="lessThan">
      <formula>70</formula>
    </cfRule>
  </conditionalFormatting>
  <conditionalFormatting sqref="O7:P152">
    <cfRule type="containsText" dxfId="598" priority="608" operator="containsText" text="na">
      <formula>NOT(ISERROR(SEARCH("na",O7)))</formula>
    </cfRule>
  </conditionalFormatting>
  <conditionalFormatting sqref="O7:P152">
    <cfRule type="containsText" dxfId="597" priority="605" operator="containsText" text="na">
      <formula>NOT(ISERROR(SEARCH("na",O7)))</formula>
    </cfRule>
    <cfRule type="cellIs" dxfId="596" priority="606" operator="greaterThan">
      <formula>89</formula>
    </cfRule>
    <cfRule type="containsText" dxfId="595" priority="607" operator="containsText" text="na">
      <formula>NOT(ISERROR(SEARCH("na",O7)))</formula>
    </cfRule>
  </conditionalFormatting>
  <conditionalFormatting sqref="O7:P152">
    <cfRule type="containsText" dxfId="594" priority="592" operator="containsText" text="na">
      <formula>NOT(ISERROR(SEARCH("na",O7)))</formula>
    </cfRule>
    <cfRule type="cellIs" dxfId="593" priority="593" operator="greaterThan">
      <formula>89</formula>
    </cfRule>
    <cfRule type="cellIs" dxfId="592" priority="594" operator="between">
      <formula>70</formula>
      <formula>89</formula>
    </cfRule>
    <cfRule type="cellIs" dxfId="591" priority="595" operator="lessThan">
      <formula>70</formula>
    </cfRule>
    <cfRule type="cellIs" dxfId="590" priority="596" operator="lessThan">
      <formula>70</formula>
    </cfRule>
    <cfRule type="cellIs" dxfId="589" priority="597" operator="greaterThan">
      <formula>80</formula>
    </cfRule>
    <cfRule type="cellIs" dxfId="588" priority="598" operator="between">
      <formula>75</formula>
      <formula>75</formula>
    </cfRule>
    <cfRule type="cellIs" dxfId="587" priority="599" operator="between">
      <formula>70</formula>
      <formula>80</formula>
    </cfRule>
    <cfRule type="cellIs" dxfId="586" priority="600" operator="greaterThan">
      <formula>50</formula>
    </cfRule>
    <cfRule type="cellIs" dxfId="585" priority="601" operator="between">
      <formula>70</formula>
      <formula>80</formula>
    </cfRule>
    <cfRule type="cellIs" dxfId="584" priority="602" operator="greaterThan">
      <formula>80</formula>
    </cfRule>
    <cfRule type="cellIs" dxfId="583" priority="603" operator="greaterThan">
      <formula>69</formula>
    </cfRule>
    <cfRule type="cellIs" dxfId="582" priority="604" operator="lessThan">
      <formula>70</formula>
    </cfRule>
  </conditionalFormatting>
  <conditionalFormatting sqref="O7:P152">
    <cfRule type="containsText" dxfId="581" priority="591" operator="containsText" text="na">
      <formula>NOT(ISERROR(SEARCH("na",O7)))</formula>
    </cfRule>
  </conditionalFormatting>
  <conditionalFormatting sqref="O7:P152">
    <cfRule type="containsText" dxfId="580" priority="588" operator="containsText" text="na">
      <formula>NOT(ISERROR(SEARCH("na",O7)))</formula>
    </cfRule>
    <cfRule type="cellIs" dxfId="579" priority="589" operator="greaterThan">
      <formula>89</formula>
    </cfRule>
    <cfRule type="containsText" dxfId="578" priority="590" operator="containsText" text="na">
      <formula>NOT(ISERROR(SEARCH("na",O7)))</formula>
    </cfRule>
  </conditionalFormatting>
  <conditionalFormatting sqref="S7:T91 S93:T152 S92">
    <cfRule type="containsText" dxfId="577" priority="575" operator="containsText" text="na">
      <formula>NOT(ISERROR(SEARCH("na",S7)))</formula>
    </cfRule>
    <cfRule type="cellIs" dxfId="576" priority="576" operator="greaterThan">
      <formula>89</formula>
    </cfRule>
    <cfRule type="cellIs" dxfId="575" priority="577" operator="between">
      <formula>70</formula>
      <formula>89</formula>
    </cfRule>
    <cfRule type="cellIs" dxfId="574" priority="578" operator="lessThan">
      <formula>70</formula>
    </cfRule>
    <cfRule type="cellIs" dxfId="573" priority="579" operator="lessThan">
      <formula>70</formula>
    </cfRule>
    <cfRule type="cellIs" dxfId="572" priority="580" operator="greaterThan">
      <formula>80</formula>
    </cfRule>
    <cfRule type="cellIs" dxfId="571" priority="581" operator="between">
      <formula>75</formula>
      <formula>75</formula>
    </cfRule>
    <cfRule type="cellIs" dxfId="570" priority="582" operator="between">
      <formula>70</formula>
      <formula>80</formula>
    </cfRule>
    <cfRule type="cellIs" dxfId="569" priority="583" operator="greaterThan">
      <formula>50</formula>
    </cfRule>
    <cfRule type="cellIs" dxfId="568" priority="584" operator="between">
      <formula>70</formula>
      <formula>80</formula>
    </cfRule>
    <cfRule type="cellIs" dxfId="567" priority="585" operator="greaterThan">
      <formula>80</formula>
    </cfRule>
    <cfRule type="cellIs" dxfId="566" priority="586" operator="greaterThan">
      <formula>69</formula>
    </cfRule>
    <cfRule type="cellIs" dxfId="565" priority="587" operator="lessThan">
      <formula>70</formula>
    </cfRule>
  </conditionalFormatting>
  <conditionalFormatting sqref="S7:T91 S93:T152 S92">
    <cfRule type="containsText" dxfId="564" priority="574" operator="containsText" text="na">
      <formula>NOT(ISERROR(SEARCH("na",S7)))</formula>
    </cfRule>
  </conditionalFormatting>
  <conditionalFormatting sqref="S7:T91 S93:T152 S92">
    <cfRule type="containsText" dxfId="563" priority="571" operator="containsText" text="na">
      <formula>NOT(ISERROR(SEARCH("na",S7)))</formula>
    </cfRule>
    <cfRule type="cellIs" dxfId="562" priority="572" operator="greaterThan">
      <formula>89</formula>
    </cfRule>
    <cfRule type="containsText" dxfId="561" priority="573" operator="containsText" text="na">
      <formula>NOT(ISERROR(SEARCH("na",S7)))</formula>
    </cfRule>
  </conditionalFormatting>
  <conditionalFormatting sqref="S7:T91 S93:T152 S92">
    <cfRule type="containsText" dxfId="560" priority="558" operator="containsText" text="na">
      <formula>NOT(ISERROR(SEARCH("na",S7)))</formula>
    </cfRule>
    <cfRule type="cellIs" dxfId="559" priority="559" operator="greaterThan">
      <formula>89</formula>
    </cfRule>
    <cfRule type="cellIs" dxfId="558" priority="560" operator="between">
      <formula>70</formula>
      <formula>89</formula>
    </cfRule>
    <cfRule type="cellIs" dxfId="557" priority="561" operator="lessThan">
      <formula>70</formula>
    </cfRule>
    <cfRule type="cellIs" dxfId="556" priority="562" operator="lessThan">
      <formula>70</formula>
    </cfRule>
    <cfRule type="cellIs" dxfId="555" priority="563" operator="greaterThan">
      <formula>80</formula>
    </cfRule>
    <cfRule type="cellIs" dxfId="554" priority="564" operator="between">
      <formula>75</formula>
      <formula>75</formula>
    </cfRule>
    <cfRule type="cellIs" dxfId="553" priority="565" operator="between">
      <formula>70</formula>
      <formula>80</formula>
    </cfRule>
    <cfRule type="cellIs" dxfId="552" priority="566" operator="greaterThan">
      <formula>50</formula>
    </cfRule>
    <cfRule type="cellIs" dxfId="551" priority="567" operator="between">
      <formula>70</formula>
      <formula>80</formula>
    </cfRule>
    <cfRule type="cellIs" dxfId="550" priority="568" operator="greaterThan">
      <formula>80</formula>
    </cfRule>
    <cfRule type="cellIs" dxfId="549" priority="569" operator="greaterThan">
      <formula>69</formula>
    </cfRule>
    <cfRule type="cellIs" dxfId="548" priority="570" operator="lessThan">
      <formula>70</formula>
    </cfRule>
  </conditionalFormatting>
  <conditionalFormatting sqref="S7:T91 S93:T152 S92">
    <cfRule type="containsText" dxfId="547" priority="557" operator="containsText" text="na">
      <formula>NOT(ISERROR(SEARCH("na",S7)))</formula>
    </cfRule>
  </conditionalFormatting>
  <conditionalFormatting sqref="S7:T91 S93:T152 S92">
    <cfRule type="containsText" dxfId="546" priority="554" operator="containsText" text="na">
      <formula>NOT(ISERROR(SEARCH("na",S7)))</formula>
    </cfRule>
    <cfRule type="cellIs" dxfId="545" priority="555" operator="greaterThan">
      <formula>89</formula>
    </cfRule>
    <cfRule type="containsText" dxfId="544" priority="556" operator="containsText" text="na">
      <formula>NOT(ISERROR(SEARCH("na",S7)))</formula>
    </cfRule>
  </conditionalFormatting>
  <conditionalFormatting sqref="S7:T91 S93:T152 S92">
    <cfRule type="containsText" dxfId="543" priority="541" operator="containsText" text="na">
      <formula>NOT(ISERROR(SEARCH("na",S7)))</formula>
    </cfRule>
    <cfRule type="cellIs" dxfId="542" priority="542" operator="greaterThan">
      <formula>89</formula>
    </cfRule>
    <cfRule type="cellIs" dxfId="541" priority="543" operator="between">
      <formula>70</formula>
      <formula>89</formula>
    </cfRule>
    <cfRule type="cellIs" dxfId="540" priority="544" operator="lessThan">
      <formula>70</formula>
    </cfRule>
    <cfRule type="cellIs" dxfId="539" priority="545" operator="lessThan">
      <formula>70</formula>
    </cfRule>
    <cfRule type="cellIs" dxfId="538" priority="546" operator="greaterThan">
      <formula>80</formula>
    </cfRule>
    <cfRule type="cellIs" dxfId="537" priority="547" operator="between">
      <formula>75</formula>
      <formula>75</formula>
    </cfRule>
    <cfRule type="cellIs" dxfId="536" priority="548" operator="between">
      <formula>70</formula>
      <formula>80</formula>
    </cfRule>
    <cfRule type="cellIs" dxfId="535" priority="549" operator="greaterThan">
      <formula>50</formula>
    </cfRule>
    <cfRule type="cellIs" dxfId="534" priority="550" operator="between">
      <formula>70</formula>
      <formula>80</formula>
    </cfRule>
    <cfRule type="cellIs" dxfId="533" priority="551" operator="greaterThan">
      <formula>80</formula>
    </cfRule>
    <cfRule type="cellIs" dxfId="532" priority="552" operator="greaterThan">
      <formula>69</formula>
    </cfRule>
    <cfRule type="cellIs" dxfId="531" priority="553" operator="lessThan">
      <formula>70</formula>
    </cfRule>
  </conditionalFormatting>
  <conditionalFormatting sqref="S7:T91 S93:T152 S92">
    <cfRule type="containsText" dxfId="530" priority="540" operator="containsText" text="na">
      <formula>NOT(ISERROR(SEARCH("na",S7)))</formula>
    </cfRule>
  </conditionalFormatting>
  <conditionalFormatting sqref="S7:T91 S93:T152 S92">
    <cfRule type="containsText" dxfId="529" priority="537" operator="containsText" text="na">
      <formula>NOT(ISERROR(SEARCH("na",S7)))</formula>
    </cfRule>
    <cfRule type="cellIs" dxfId="528" priority="538" operator="greaterThan">
      <formula>89</formula>
    </cfRule>
    <cfRule type="containsText" dxfId="527" priority="539" operator="containsText" text="na">
      <formula>NOT(ISERROR(SEARCH("na",S7)))</formula>
    </cfRule>
  </conditionalFormatting>
  <conditionalFormatting sqref="S7:T91 S93:T152 S92">
    <cfRule type="containsText" dxfId="526" priority="524" operator="containsText" text="na">
      <formula>NOT(ISERROR(SEARCH("na",S7)))</formula>
    </cfRule>
    <cfRule type="cellIs" dxfId="525" priority="525" operator="greaterThan">
      <formula>89</formula>
    </cfRule>
    <cfRule type="cellIs" dxfId="524" priority="526" operator="between">
      <formula>70</formula>
      <formula>89</formula>
    </cfRule>
    <cfRule type="cellIs" dxfId="523" priority="527" operator="lessThan">
      <formula>70</formula>
    </cfRule>
    <cfRule type="cellIs" dxfId="522" priority="528" operator="lessThan">
      <formula>70</formula>
    </cfRule>
    <cfRule type="cellIs" dxfId="521" priority="529" operator="greaterThan">
      <formula>80</formula>
    </cfRule>
    <cfRule type="cellIs" dxfId="520" priority="530" operator="between">
      <formula>75</formula>
      <formula>75</formula>
    </cfRule>
    <cfRule type="cellIs" dxfId="519" priority="531" operator="between">
      <formula>70</formula>
      <formula>80</formula>
    </cfRule>
    <cfRule type="cellIs" dxfId="518" priority="532" operator="greaterThan">
      <formula>50</formula>
    </cfRule>
    <cfRule type="cellIs" dxfId="517" priority="533" operator="between">
      <formula>70</formula>
      <formula>80</formula>
    </cfRule>
    <cfRule type="cellIs" dxfId="516" priority="534" operator="greaterThan">
      <formula>80</formula>
    </cfRule>
    <cfRule type="cellIs" dxfId="515" priority="535" operator="greaterThan">
      <formula>69</formula>
    </cfRule>
    <cfRule type="cellIs" dxfId="514" priority="536" operator="lessThan">
      <formula>70</formula>
    </cfRule>
  </conditionalFormatting>
  <conditionalFormatting sqref="S7:T91 S93:T152 S92">
    <cfRule type="containsText" dxfId="513" priority="523" operator="containsText" text="na">
      <formula>NOT(ISERROR(SEARCH("na",S7)))</formula>
    </cfRule>
  </conditionalFormatting>
  <conditionalFormatting sqref="S7:T91 S93:T152 S92">
    <cfRule type="containsText" dxfId="512" priority="520" operator="containsText" text="na">
      <formula>NOT(ISERROR(SEARCH("na",S7)))</formula>
    </cfRule>
    <cfRule type="cellIs" dxfId="511" priority="521" operator="greaterThan">
      <formula>89</formula>
    </cfRule>
    <cfRule type="containsText" dxfId="510" priority="522" operator="containsText" text="na">
      <formula>NOT(ISERROR(SEARCH("na",S7)))</formula>
    </cfRule>
  </conditionalFormatting>
  <conditionalFormatting sqref="Y7:Y152">
    <cfRule type="iconSet" priority="517">
      <iconSet>
        <cfvo type="percent" val="0"/>
        <cfvo type="num" val="70"/>
        <cfvo type="num" val="90"/>
      </iconSet>
    </cfRule>
    <cfRule type="iconSet" priority="518">
      <iconSet>
        <cfvo type="percent" val="0"/>
        <cfvo type="percent" val="70"/>
        <cfvo type="percent" val="90"/>
      </iconSet>
    </cfRule>
    <cfRule type="iconSet" priority="519">
      <iconSet iconSet="3TrafficLights2">
        <cfvo type="percent" val="0"/>
        <cfvo type="percent" val="33"/>
        <cfvo type="percent" val="67"/>
      </iconSet>
    </cfRule>
  </conditionalFormatting>
  <conditionalFormatting sqref="W7:X91 W93:X152 W92">
    <cfRule type="containsText" dxfId="509" priority="504" operator="containsText" text="na">
      <formula>NOT(ISERROR(SEARCH("na",W7)))</formula>
    </cfRule>
    <cfRule type="cellIs" dxfId="508" priority="505" operator="greaterThan">
      <formula>89</formula>
    </cfRule>
    <cfRule type="cellIs" dxfId="507" priority="506" operator="between">
      <formula>70</formula>
      <formula>89</formula>
    </cfRule>
    <cfRule type="cellIs" dxfId="506" priority="507" operator="lessThan">
      <formula>70</formula>
    </cfRule>
    <cfRule type="cellIs" dxfId="505" priority="508" operator="lessThan">
      <formula>70</formula>
    </cfRule>
    <cfRule type="cellIs" dxfId="504" priority="509" operator="greaterThan">
      <formula>80</formula>
    </cfRule>
    <cfRule type="cellIs" dxfId="503" priority="510" operator="between">
      <formula>75</formula>
      <formula>75</formula>
    </cfRule>
    <cfRule type="cellIs" dxfId="502" priority="511" operator="between">
      <formula>70</formula>
      <formula>80</formula>
    </cfRule>
    <cfRule type="cellIs" dxfId="501" priority="512" operator="greaterThan">
      <formula>50</formula>
    </cfRule>
    <cfRule type="cellIs" dxfId="500" priority="513" operator="between">
      <formula>70</formula>
      <formula>80</formula>
    </cfRule>
    <cfRule type="cellIs" dxfId="499" priority="514" operator="greaterThan">
      <formula>80</formula>
    </cfRule>
    <cfRule type="cellIs" dxfId="498" priority="515" operator="greaterThan">
      <formula>69</formula>
    </cfRule>
    <cfRule type="cellIs" dxfId="497" priority="516" operator="lessThan">
      <formula>70</formula>
    </cfRule>
  </conditionalFormatting>
  <conditionalFormatting sqref="W7:X91 W93:X152 W92">
    <cfRule type="containsText" dxfId="496" priority="503" operator="containsText" text="na">
      <formula>NOT(ISERROR(SEARCH("na",W7)))</formula>
    </cfRule>
  </conditionalFormatting>
  <conditionalFormatting sqref="W7:X91 W93:X152 W92">
    <cfRule type="containsText" dxfId="495" priority="500" operator="containsText" text="na">
      <formula>NOT(ISERROR(SEARCH("na",W7)))</formula>
    </cfRule>
    <cfRule type="cellIs" dxfId="494" priority="501" operator="greaterThan">
      <formula>89</formula>
    </cfRule>
    <cfRule type="containsText" dxfId="493" priority="502" operator="containsText" text="na">
      <formula>NOT(ISERROR(SEARCH("na",W7)))</formula>
    </cfRule>
  </conditionalFormatting>
  <conditionalFormatting sqref="W7:X91 W93:X152 W92">
    <cfRule type="containsText" dxfId="492" priority="487" operator="containsText" text="na">
      <formula>NOT(ISERROR(SEARCH("na",W7)))</formula>
    </cfRule>
    <cfRule type="cellIs" dxfId="491" priority="488" operator="greaterThan">
      <formula>89</formula>
    </cfRule>
    <cfRule type="cellIs" dxfId="490" priority="489" operator="between">
      <formula>70</formula>
      <formula>89</formula>
    </cfRule>
    <cfRule type="cellIs" dxfId="489" priority="490" operator="lessThan">
      <formula>70</formula>
    </cfRule>
    <cfRule type="cellIs" dxfId="488" priority="491" operator="lessThan">
      <formula>70</formula>
    </cfRule>
    <cfRule type="cellIs" dxfId="487" priority="492" operator="greaterThan">
      <formula>80</formula>
    </cfRule>
    <cfRule type="cellIs" dxfId="486" priority="493" operator="between">
      <formula>75</formula>
      <formula>75</formula>
    </cfRule>
    <cfRule type="cellIs" dxfId="485" priority="494" operator="between">
      <formula>70</formula>
      <formula>80</formula>
    </cfRule>
    <cfRule type="cellIs" dxfId="484" priority="495" operator="greaterThan">
      <formula>50</formula>
    </cfRule>
    <cfRule type="cellIs" dxfId="483" priority="496" operator="between">
      <formula>70</formula>
      <formula>80</formula>
    </cfRule>
    <cfRule type="cellIs" dxfId="482" priority="497" operator="greaterThan">
      <formula>80</formula>
    </cfRule>
    <cfRule type="cellIs" dxfId="481" priority="498" operator="greaterThan">
      <formula>69</formula>
    </cfRule>
    <cfRule type="cellIs" dxfId="480" priority="499" operator="lessThan">
      <formula>70</formula>
    </cfRule>
  </conditionalFormatting>
  <conditionalFormatting sqref="W7:X91 W93:X152 W92">
    <cfRule type="containsText" dxfId="479" priority="486" operator="containsText" text="na">
      <formula>NOT(ISERROR(SEARCH("na",W7)))</formula>
    </cfRule>
  </conditionalFormatting>
  <conditionalFormatting sqref="W7:X91 W93:X152 W92">
    <cfRule type="containsText" dxfId="478" priority="483" operator="containsText" text="na">
      <formula>NOT(ISERROR(SEARCH("na",W7)))</formula>
    </cfRule>
    <cfRule type="cellIs" dxfId="477" priority="484" operator="greaterThan">
      <formula>89</formula>
    </cfRule>
    <cfRule type="containsText" dxfId="476" priority="485" operator="containsText" text="na">
      <formula>NOT(ISERROR(SEARCH("na",W7)))</formula>
    </cfRule>
  </conditionalFormatting>
  <conditionalFormatting sqref="W7:X91 W93:X152 W92">
    <cfRule type="containsText" dxfId="475" priority="470" operator="containsText" text="na">
      <formula>NOT(ISERROR(SEARCH("na",W7)))</formula>
    </cfRule>
    <cfRule type="cellIs" dxfId="474" priority="471" operator="greaterThan">
      <formula>89</formula>
    </cfRule>
    <cfRule type="cellIs" dxfId="473" priority="472" operator="between">
      <formula>70</formula>
      <formula>89</formula>
    </cfRule>
    <cfRule type="cellIs" dxfId="472" priority="473" operator="lessThan">
      <formula>70</formula>
    </cfRule>
    <cfRule type="cellIs" dxfId="471" priority="474" operator="lessThan">
      <formula>70</formula>
    </cfRule>
    <cfRule type="cellIs" dxfId="470" priority="475" operator="greaterThan">
      <formula>80</formula>
    </cfRule>
    <cfRule type="cellIs" dxfId="469" priority="476" operator="between">
      <formula>75</formula>
      <formula>75</formula>
    </cfRule>
    <cfRule type="cellIs" dxfId="468" priority="477" operator="between">
      <formula>70</formula>
      <formula>80</formula>
    </cfRule>
    <cfRule type="cellIs" dxfId="467" priority="478" operator="greaterThan">
      <formula>50</formula>
    </cfRule>
    <cfRule type="cellIs" dxfId="466" priority="479" operator="between">
      <formula>70</formula>
      <formula>80</formula>
    </cfRule>
    <cfRule type="cellIs" dxfId="465" priority="480" operator="greaterThan">
      <formula>80</formula>
    </cfRule>
    <cfRule type="cellIs" dxfId="464" priority="481" operator="greaterThan">
      <formula>69</formula>
    </cfRule>
    <cfRule type="cellIs" dxfId="463" priority="482" operator="lessThan">
      <formula>70</formula>
    </cfRule>
  </conditionalFormatting>
  <conditionalFormatting sqref="W7:X91 W93:X152 W92">
    <cfRule type="containsText" dxfId="462" priority="469" operator="containsText" text="na">
      <formula>NOT(ISERROR(SEARCH("na",W7)))</formula>
    </cfRule>
  </conditionalFormatting>
  <conditionalFormatting sqref="W7:X91 W93:X152 W92">
    <cfRule type="containsText" dxfId="461" priority="466" operator="containsText" text="na">
      <formula>NOT(ISERROR(SEARCH("na",W7)))</formula>
    </cfRule>
    <cfRule type="cellIs" dxfId="460" priority="467" operator="greaterThan">
      <formula>89</formula>
    </cfRule>
    <cfRule type="containsText" dxfId="459" priority="468" operator="containsText" text="na">
      <formula>NOT(ISERROR(SEARCH("na",W7)))</formula>
    </cfRule>
  </conditionalFormatting>
  <conditionalFormatting sqref="W7:X91 W93:X152 W92">
    <cfRule type="containsText" dxfId="458" priority="453" operator="containsText" text="na">
      <formula>NOT(ISERROR(SEARCH("na",W7)))</formula>
    </cfRule>
    <cfRule type="cellIs" dxfId="457" priority="454" operator="greaterThan">
      <formula>89</formula>
    </cfRule>
    <cfRule type="cellIs" dxfId="456" priority="455" operator="between">
      <formula>70</formula>
      <formula>89</formula>
    </cfRule>
    <cfRule type="cellIs" dxfId="455" priority="456" operator="lessThan">
      <formula>70</formula>
    </cfRule>
    <cfRule type="cellIs" dxfId="454" priority="457" operator="lessThan">
      <formula>70</formula>
    </cfRule>
    <cfRule type="cellIs" dxfId="453" priority="458" operator="greaterThan">
      <formula>80</formula>
    </cfRule>
    <cfRule type="cellIs" dxfId="452" priority="459" operator="between">
      <formula>75</formula>
      <formula>75</formula>
    </cfRule>
    <cfRule type="cellIs" dxfId="451" priority="460" operator="between">
      <formula>70</formula>
      <formula>80</formula>
    </cfRule>
    <cfRule type="cellIs" dxfId="450" priority="461" operator="greaterThan">
      <formula>50</formula>
    </cfRule>
    <cfRule type="cellIs" dxfId="449" priority="462" operator="between">
      <formula>70</formula>
      <formula>80</formula>
    </cfRule>
    <cfRule type="cellIs" dxfId="448" priority="463" operator="greaterThan">
      <formula>80</formula>
    </cfRule>
    <cfRule type="cellIs" dxfId="447" priority="464" operator="greaterThan">
      <formula>69</formula>
    </cfRule>
    <cfRule type="cellIs" dxfId="446" priority="465" operator="lessThan">
      <formula>70</formula>
    </cfRule>
  </conditionalFormatting>
  <conditionalFormatting sqref="W7:X91 W93:X152 W92">
    <cfRule type="containsText" dxfId="445" priority="452" operator="containsText" text="na">
      <formula>NOT(ISERROR(SEARCH("na",W7)))</formula>
    </cfRule>
  </conditionalFormatting>
  <conditionalFormatting sqref="W7:X91 W93:X152 W92">
    <cfRule type="containsText" dxfId="444" priority="449" operator="containsText" text="na">
      <formula>NOT(ISERROR(SEARCH("na",W7)))</formula>
    </cfRule>
    <cfRule type="cellIs" dxfId="443" priority="450" operator="greaterThan">
      <formula>89</formula>
    </cfRule>
    <cfRule type="containsText" dxfId="442" priority="451" operator="containsText" text="na">
      <formula>NOT(ISERROR(SEARCH("na",W7)))</formula>
    </cfRule>
  </conditionalFormatting>
  <conditionalFormatting sqref="W7:X91 W93:X152 W92">
    <cfRule type="containsText" dxfId="441" priority="436" operator="containsText" text="na">
      <formula>NOT(ISERROR(SEARCH("na",W7)))</formula>
    </cfRule>
    <cfRule type="cellIs" dxfId="440" priority="437" operator="greaterThan">
      <formula>89</formula>
    </cfRule>
    <cfRule type="cellIs" dxfId="439" priority="438" operator="between">
      <formula>70</formula>
      <formula>89</formula>
    </cfRule>
    <cfRule type="cellIs" dxfId="438" priority="439" operator="lessThan">
      <formula>70</formula>
    </cfRule>
    <cfRule type="cellIs" dxfId="437" priority="440" operator="lessThan">
      <formula>70</formula>
    </cfRule>
    <cfRule type="cellIs" dxfId="436" priority="441" operator="greaterThan">
      <formula>80</formula>
    </cfRule>
    <cfRule type="cellIs" dxfId="435" priority="442" operator="between">
      <formula>75</formula>
      <formula>75</formula>
    </cfRule>
    <cfRule type="cellIs" dxfId="434" priority="443" operator="between">
      <formula>70</formula>
      <formula>80</formula>
    </cfRule>
    <cfRule type="cellIs" dxfId="433" priority="444" operator="greaterThan">
      <formula>50</formula>
    </cfRule>
    <cfRule type="cellIs" dxfId="432" priority="445" operator="between">
      <formula>70</formula>
      <formula>80</formula>
    </cfRule>
    <cfRule type="cellIs" dxfId="431" priority="446" operator="greaterThan">
      <formula>80</formula>
    </cfRule>
    <cfRule type="cellIs" dxfId="430" priority="447" operator="greaterThan">
      <formula>69</formula>
    </cfRule>
    <cfRule type="cellIs" dxfId="429" priority="448" operator="lessThan">
      <formula>70</formula>
    </cfRule>
  </conditionalFormatting>
  <conditionalFormatting sqref="W7:X91 W93:X152 W92">
    <cfRule type="containsText" dxfId="428" priority="435" operator="containsText" text="na">
      <formula>NOT(ISERROR(SEARCH("na",W7)))</formula>
    </cfRule>
  </conditionalFormatting>
  <conditionalFormatting sqref="W7:X91 W93:X152 W92">
    <cfRule type="containsText" dxfId="427" priority="432" operator="containsText" text="na">
      <formula>NOT(ISERROR(SEARCH("na",W7)))</formula>
    </cfRule>
    <cfRule type="cellIs" dxfId="426" priority="433" operator="greaterThan">
      <formula>89</formula>
    </cfRule>
    <cfRule type="containsText" dxfId="425" priority="434" operator="containsText" text="na">
      <formula>NOT(ISERROR(SEARCH("na",W7)))</formula>
    </cfRule>
  </conditionalFormatting>
  <conditionalFormatting sqref="J153:K155 O153:P155 S153:T155 W153:X155">
    <cfRule type="containsText" dxfId="424" priority="416" operator="containsText" text="na">
      <formula>NOT(ISERROR(SEARCH("na",J153)))</formula>
    </cfRule>
    <cfRule type="cellIs" dxfId="423" priority="417" operator="greaterThan">
      <formula>89</formula>
    </cfRule>
    <cfRule type="cellIs" dxfId="422" priority="418" operator="between">
      <formula>70</formula>
      <formula>89</formula>
    </cfRule>
    <cfRule type="cellIs" dxfId="421" priority="419" operator="lessThan">
      <formula>70</formula>
    </cfRule>
    <cfRule type="cellIs" dxfId="420" priority="420" operator="lessThan">
      <formula>70</formula>
    </cfRule>
    <cfRule type="cellIs" dxfId="419" priority="421" operator="greaterThan">
      <formula>80</formula>
    </cfRule>
    <cfRule type="cellIs" dxfId="418" priority="422" operator="between">
      <formula>75</formula>
      <formula>75</formula>
    </cfRule>
    <cfRule type="cellIs" dxfId="417" priority="423" operator="between">
      <formula>70</formula>
      <formula>80</formula>
    </cfRule>
    <cfRule type="cellIs" dxfId="416" priority="424" operator="greaterThan">
      <formula>50</formula>
    </cfRule>
    <cfRule type="cellIs" dxfId="415" priority="425" operator="between">
      <formula>70</formula>
      <formula>80</formula>
    </cfRule>
    <cfRule type="cellIs" dxfId="414" priority="426" operator="greaterThan">
      <formula>80</formula>
    </cfRule>
    <cfRule type="cellIs" dxfId="413" priority="427" operator="greaterThan">
      <formula>69</formula>
    </cfRule>
    <cfRule type="cellIs" dxfId="412" priority="428" operator="lessThan">
      <formula>70</formula>
    </cfRule>
  </conditionalFormatting>
  <conditionalFormatting sqref="J153:K155 O153:P155 S153:T155 W153:X155">
    <cfRule type="containsText" dxfId="411" priority="415" operator="containsText" text="na">
      <formula>NOT(ISERROR(SEARCH("na",J153)))</formula>
    </cfRule>
  </conditionalFormatting>
  <conditionalFormatting sqref="J153:K155 O153:P155 S153:T155 W153:X155">
    <cfRule type="containsText" dxfId="410" priority="412" operator="containsText" text="na">
      <formula>NOT(ISERROR(SEARCH("na",J153)))</formula>
    </cfRule>
    <cfRule type="cellIs" dxfId="409" priority="413" operator="greaterThan">
      <formula>89</formula>
    </cfRule>
    <cfRule type="containsText" dxfId="408" priority="414" operator="containsText" text="na">
      <formula>NOT(ISERROR(SEARCH("na",J153)))</formula>
    </cfRule>
  </conditionalFormatting>
  <conditionalFormatting sqref="Y153:Y155">
    <cfRule type="iconSet" priority="429">
      <iconSet>
        <cfvo type="percent" val="0"/>
        <cfvo type="num" val="70"/>
        <cfvo type="num" val="90"/>
      </iconSet>
    </cfRule>
    <cfRule type="iconSet" priority="430">
      <iconSet>
        <cfvo type="percent" val="0"/>
        <cfvo type="percent" val="70"/>
        <cfvo type="percent" val="90"/>
      </iconSet>
    </cfRule>
    <cfRule type="iconSet" priority="431">
      <iconSet iconSet="3TrafficLights2">
        <cfvo type="percent" val="0"/>
        <cfvo type="percent" val="33"/>
        <cfvo type="percent" val="67"/>
      </iconSet>
    </cfRule>
  </conditionalFormatting>
  <conditionalFormatting sqref="J156:K158">
    <cfRule type="containsText" dxfId="407" priority="399" operator="containsText" text="na">
      <formula>NOT(ISERROR(SEARCH("na",J156)))</formula>
    </cfRule>
    <cfRule type="cellIs" dxfId="406" priority="400" operator="greaterThan">
      <formula>89</formula>
    </cfRule>
    <cfRule type="cellIs" dxfId="405" priority="401" operator="between">
      <formula>70</formula>
      <formula>89</formula>
    </cfRule>
    <cfRule type="cellIs" dxfId="404" priority="402" operator="lessThan">
      <formula>70</formula>
    </cfRule>
    <cfRule type="cellIs" dxfId="403" priority="403" operator="lessThan">
      <formula>70</formula>
    </cfRule>
    <cfRule type="cellIs" dxfId="402" priority="404" operator="greaterThan">
      <formula>80</formula>
    </cfRule>
    <cfRule type="cellIs" dxfId="401" priority="405" operator="between">
      <formula>75</formula>
      <formula>75</formula>
    </cfRule>
    <cfRule type="cellIs" dxfId="400" priority="406" operator="between">
      <formula>70</formula>
      <formula>80</formula>
    </cfRule>
    <cfRule type="cellIs" dxfId="399" priority="407" operator="greaterThan">
      <formula>50</formula>
    </cfRule>
    <cfRule type="cellIs" dxfId="398" priority="408" operator="between">
      <formula>70</formula>
      <formula>80</formula>
    </cfRule>
    <cfRule type="cellIs" dxfId="397" priority="409" operator="greaterThan">
      <formula>80</formula>
    </cfRule>
    <cfRule type="cellIs" dxfId="396" priority="410" operator="greaterThan">
      <formula>69</formula>
    </cfRule>
    <cfRule type="cellIs" dxfId="395" priority="411" operator="lessThan">
      <formula>70</formula>
    </cfRule>
  </conditionalFormatting>
  <conditionalFormatting sqref="J156:K158">
    <cfRule type="containsText" dxfId="394" priority="398" operator="containsText" text="na">
      <formula>NOT(ISERROR(SEARCH("na",J156)))</formula>
    </cfRule>
  </conditionalFormatting>
  <conditionalFormatting sqref="J156:K158">
    <cfRule type="containsText" dxfId="393" priority="395" operator="containsText" text="na">
      <formula>NOT(ISERROR(SEARCH("na",J156)))</formula>
    </cfRule>
    <cfRule type="cellIs" dxfId="392" priority="396" operator="greaterThan">
      <formula>89</formula>
    </cfRule>
    <cfRule type="containsText" dxfId="391" priority="397" operator="containsText" text="na">
      <formula>NOT(ISERROR(SEARCH("na",J156)))</formula>
    </cfRule>
  </conditionalFormatting>
  <conditionalFormatting sqref="J156:K158">
    <cfRule type="containsText" dxfId="390" priority="382" operator="containsText" text="na">
      <formula>NOT(ISERROR(SEARCH("na",J156)))</formula>
    </cfRule>
    <cfRule type="cellIs" dxfId="389" priority="383" operator="greaterThan">
      <formula>89</formula>
    </cfRule>
    <cfRule type="cellIs" dxfId="388" priority="384" operator="between">
      <formula>70</formula>
      <formula>89</formula>
    </cfRule>
    <cfRule type="cellIs" dxfId="387" priority="385" operator="lessThan">
      <formula>70</formula>
    </cfRule>
    <cfRule type="cellIs" dxfId="386" priority="386" operator="lessThan">
      <formula>70</formula>
    </cfRule>
    <cfRule type="cellIs" dxfId="385" priority="387" operator="greaterThan">
      <formula>80</formula>
    </cfRule>
    <cfRule type="cellIs" dxfId="384" priority="388" operator="between">
      <formula>75</formula>
      <formula>75</formula>
    </cfRule>
    <cfRule type="cellIs" dxfId="383" priority="389" operator="between">
      <formula>70</formula>
      <formula>80</formula>
    </cfRule>
    <cfRule type="cellIs" dxfId="382" priority="390" operator="greaterThan">
      <formula>50</formula>
    </cfRule>
    <cfRule type="cellIs" dxfId="381" priority="391" operator="between">
      <formula>70</formula>
      <formula>80</formula>
    </cfRule>
    <cfRule type="cellIs" dxfId="380" priority="392" operator="greaterThan">
      <formula>80</formula>
    </cfRule>
    <cfRule type="cellIs" dxfId="379" priority="393" operator="greaterThan">
      <formula>69</formula>
    </cfRule>
    <cfRule type="cellIs" dxfId="378" priority="394" operator="lessThan">
      <formula>70</formula>
    </cfRule>
  </conditionalFormatting>
  <conditionalFormatting sqref="J156:K158">
    <cfRule type="containsText" dxfId="377" priority="381" operator="containsText" text="na">
      <formula>NOT(ISERROR(SEARCH("na",J156)))</formula>
    </cfRule>
  </conditionalFormatting>
  <conditionalFormatting sqref="J156:K158">
    <cfRule type="containsText" dxfId="376" priority="378" operator="containsText" text="na">
      <formula>NOT(ISERROR(SEARCH("na",J156)))</formula>
    </cfRule>
    <cfRule type="cellIs" dxfId="375" priority="379" operator="greaterThan">
      <formula>89</formula>
    </cfRule>
    <cfRule type="containsText" dxfId="374" priority="380" operator="containsText" text="na">
      <formula>NOT(ISERROR(SEARCH("na",J156)))</formula>
    </cfRule>
  </conditionalFormatting>
  <conditionalFormatting sqref="J156:K158">
    <cfRule type="containsText" dxfId="373" priority="365" operator="containsText" text="na">
      <formula>NOT(ISERROR(SEARCH("na",J156)))</formula>
    </cfRule>
    <cfRule type="cellIs" dxfId="372" priority="366" operator="greaterThan">
      <formula>89</formula>
    </cfRule>
    <cfRule type="cellIs" dxfId="371" priority="367" operator="between">
      <formula>70</formula>
      <formula>89</formula>
    </cfRule>
    <cfRule type="cellIs" dxfId="370" priority="368" operator="lessThan">
      <formula>70</formula>
    </cfRule>
    <cfRule type="cellIs" dxfId="369" priority="369" operator="lessThan">
      <formula>70</formula>
    </cfRule>
    <cfRule type="cellIs" dxfId="368" priority="370" operator="greaterThan">
      <formula>80</formula>
    </cfRule>
    <cfRule type="cellIs" dxfId="367" priority="371" operator="between">
      <formula>75</formula>
      <formula>75</formula>
    </cfRule>
    <cfRule type="cellIs" dxfId="366" priority="372" operator="between">
      <formula>70</formula>
      <formula>80</formula>
    </cfRule>
    <cfRule type="cellIs" dxfId="365" priority="373" operator="greaterThan">
      <formula>50</formula>
    </cfRule>
    <cfRule type="cellIs" dxfId="364" priority="374" operator="between">
      <formula>70</formula>
      <formula>80</formula>
    </cfRule>
    <cfRule type="cellIs" dxfId="363" priority="375" operator="greaterThan">
      <formula>80</formula>
    </cfRule>
    <cfRule type="cellIs" dxfId="362" priority="376" operator="greaterThan">
      <formula>69</formula>
    </cfRule>
    <cfRule type="cellIs" dxfId="361" priority="377" operator="lessThan">
      <formula>70</formula>
    </cfRule>
  </conditionalFormatting>
  <conditionalFormatting sqref="J156:K158">
    <cfRule type="containsText" dxfId="360" priority="364" operator="containsText" text="na">
      <formula>NOT(ISERROR(SEARCH("na",J156)))</formula>
    </cfRule>
  </conditionalFormatting>
  <conditionalFormatting sqref="J156:K158">
    <cfRule type="containsText" dxfId="359" priority="361" operator="containsText" text="na">
      <formula>NOT(ISERROR(SEARCH("na",J156)))</formula>
    </cfRule>
    <cfRule type="cellIs" dxfId="358" priority="362" operator="greaterThan">
      <formula>89</formula>
    </cfRule>
    <cfRule type="containsText" dxfId="357" priority="363" operator="containsText" text="na">
      <formula>NOT(ISERROR(SEARCH("na",J156)))</formula>
    </cfRule>
  </conditionalFormatting>
  <conditionalFormatting sqref="O156:P158">
    <cfRule type="containsText" dxfId="356" priority="348" operator="containsText" text="na">
      <formula>NOT(ISERROR(SEARCH("na",O156)))</formula>
    </cfRule>
    <cfRule type="cellIs" dxfId="355" priority="349" operator="greaterThan">
      <formula>89</formula>
    </cfRule>
    <cfRule type="cellIs" dxfId="354" priority="350" operator="between">
      <formula>70</formula>
      <formula>89</formula>
    </cfRule>
    <cfRule type="cellIs" dxfId="353" priority="351" operator="lessThan">
      <formula>70</formula>
    </cfRule>
    <cfRule type="cellIs" dxfId="352" priority="352" operator="lessThan">
      <formula>70</formula>
    </cfRule>
    <cfRule type="cellIs" dxfId="351" priority="353" operator="greaterThan">
      <formula>80</formula>
    </cfRule>
    <cfRule type="cellIs" dxfId="350" priority="354" operator="between">
      <formula>75</formula>
      <formula>75</formula>
    </cfRule>
    <cfRule type="cellIs" dxfId="349" priority="355" operator="between">
      <formula>70</formula>
      <formula>80</formula>
    </cfRule>
    <cfRule type="cellIs" dxfId="348" priority="356" operator="greaterThan">
      <formula>50</formula>
    </cfRule>
    <cfRule type="cellIs" dxfId="347" priority="357" operator="between">
      <formula>70</formula>
      <formula>80</formula>
    </cfRule>
    <cfRule type="cellIs" dxfId="346" priority="358" operator="greaterThan">
      <formula>80</formula>
    </cfRule>
    <cfRule type="cellIs" dxfId="345" priority="359" operator="greaterThan">
      <formula>69</formula>
    </cfRule>
    <cfRule type="cellIs" dxfId="344" priority="360" operator="lessThan">
      <formula>70</formula>
    </cfRule>
  </conditionalFormatting>
  <conditionalFormatting sqref="O156:P158">
    <cfRule type="containsText" dxfId="343" priority="347" operator="containsText" text="na">
      <formula>NOT(ISERROR(SEARCH("na",O156)))</formula>
    </cfRule>
  </conditionalFormatting>
  <conditionalFormatting sqref="O156:P158">
    <cfRule type="containsText" dxfId="342" priority="344" operator="containsText" text="na">
      <formula>NOT(ISERROR(SEARCH("na",O156)))</formula>
    </cfRule>
    <cfRule type="cellIs" dxfId="341" priority="345" operator="greaterThan">
      <formula>89</formula>
    </cfRule>
    <cfRule type="containsText" dxfId="340" priority="346" operator="containsText" text="na">
      <formula>NOT(ISERROR(SEARCH("na",O156)))</formula>
    </cfRule>
  </conditionalFormatting>
  <conditionalFormatting sqref="O156:P158">
    <cfRule type="containsText" dxfId="339" priority="331" operator="containsText" text="na">
      <formula>NOT(ISERROR(SEARCH("na",O156)))</formula>
    </cfRule>
    <cfRule type="cellIs" dxfId="338" priority="332" operator="greaterThan">
      <formula>89</formula>
    </cfRule>
    <cfRule type="cellIs" dxfId="337" priority="333" operator="between">
      <formula>70</formula>
      <formula>89</formula>
    </cfRule>
    <cfRule type="cellIs" dxfId="336" priority="334" operator="lessThan">
      <formula>70</formula>
    </cfRule>
    <cfRule type="cellIs" dxfId="335" priority="335" operator="lessThan">
      <formula>70</formula>
    </cfRule>
    <cfRule type="cellIs" dxfId="334" priority="336" operator="greaterThan">
      <formula>80</formula>
    </cfRule>
    <cfRule type="cellIs" dxfId="333" priority="337" operator="between">
      <formula>75</formula>
      <formula>75</formula>
    </cfRule>
    <cfRule type="cellIs" dxfId="332" priority="338" operator="between">
      <formula>70</formula>
      <formula>80</formula>
    </cfRule>
    <cfRule type="cellIs" dxfId="331" priority="339" operator="greaterThan">
      <formula>50</formula>
    </cfRule>
    <cfRule type="cellIs" dxfId="330" priority="340" operator="between">
      <formula>70</formula>
      <formula>80</formula>
    </cfRule>
    <cfRule type="cellIs" dxfId="329" priority="341" operator="greaterThan">
      <formula>80</formula>
    </cfRule>
    <cfRule type="cellIs" dxfId="328" priority="342" operator="greaterThan">
      <formula>69</formula>
    </cfRule>
    <cfRule type="cellIs" dxfId="327" priority="343" operator="lessThan">
      <formula>70</formula>
    </cfRule>
  </conditionalFormatting>
  <conditionalFormatting sqref="O156:P158">
    <cfRule type="containsText" dxfId="326" priority="330" operator="containsText" text="na">
      <formula>NOT(ISERROR(SEARCH("na",O156)))</formula>
    </cfRule>
  </conditionalFormatting>
  <conditionalFormatting sqref="O156:P158">
    <cfRule type="containsText" dxfId="325" priority="327" operator="containsText" text="na">
      <formula>NOT(ISERROR(SEARCH("na",O156)))</formula>
    </cfRule>
    <cfRule type="cellIs" dxfId="324" priority="328" operator="greaterThan">
      <formula>89</formula>
    </cfRule>
    <cfRule type="containsText" dxfId="323" priority="329" operator="containsText" text="na">
      <formula>NOT(ISERROR(SEARCH("na",O156)))</formula>
    </cfRule>
  </conditionalFormatting>
  <conditionalFormatting sqref="O156:P158">
    <cfRule type="containsText" dxfId="322" priority="314" operator="containsText" text="na">
      <formula>NOT(ISERROR(SEARCH("na",O156)))</formula>
    </cfRule>
    <cfRule type="cellIs" dxfId="321" priority="315" operator="greaterThan">
      <formula>89</formula>
    </cfRule>
    <cfRule type="cellIs" dxfId="320" priority="316" operator="between">
      <formula>70</formula>
      <formula>89</formula>
    </cfRule>
    <cfRule type="cellIs" dxfId="319" priority="317" operator="lessThan">
      <formula>70</formula>
    </cfRule>
    <cfRule type="cellIs" dxfId="318" priority="318" operator="lessThan">
      <formula>70</formula>
    </cfRule>
    <cfRule type="cellIs" dxfId="317" priority="319" operator="greaterThan">
      <formula>80</formula>
    </cfRule>
    <cfRule type="cellIs" dxfId="316" priority="320" operator="between">
      <formula>75</formula>
      <formula>75</formula>
    </cfRule>
    <cfRule type="cellIs" dxfId="315" priority="321" operator="between">
      <formula>70</formula>
      <formula>80</formula>
    </cfRule>
    <cfRule type="cellIs" dxfId="314" priority="322" operator="greaterThan">
      <formula>50</formula>
    </cfRule>
    <cfRule type="cellIs" dxfId="313" priority="323" operator="between">
      <formula>70</formula>
      <formula>80</formula>
    </cfRule>
    <cfRule type="cellIs" dxfId="312" priority="324" operator="greaterThan">
      <formula>80</formula>
    </cfRule>
    <cfRule type="cellIs" dxfId="311" priority="325" operator="greaterThan">
      <formula>69</formula>
    </cfRule>
    <cfRule type="cellIs" dxfId="310" priority="326" operator="lessThan">
      <formula>70</formula>
    </cfRule>
  </conditionalFormatting>
  <conditionalFormatting sqref="O156:P158">
    <cfRule type="containsText" dxfId="309" priority="313" operator="containsText" text="na">
      <formula>NOT(ISERROR(SEARCH("na",O156)))</formula>
    </cfRule>
  </conditionalFormatting>
  <conditionalFormatting sqref="O156:P158">
    <cfRule type="containsText" dxfId="308" priority="310" operator="containsText" text="na">
      <formula>NOT(ISERROR(SEARCH("na",O156)))</formula>
    </cfRule>
    <cfRule type="cellIs" dxfId="307" priority="311" operator="greaterThan">
      <formula>89</formula>
    </cfRule>
    <cfRule type="containsText" dxfId="306" priority="312" operator="containsText" text="na">
      <formula>NOT(ISERROR(SEARCH("na",O156)))</formula>
    </cfRule>
  </conditionalFormatting>
  <conditionalFormatting sqref="O156:P158">
    <cfRule type="containsText" dxfId="305" priority="297" operator="containsText" text="na">
      <formula>NOT(ISERROR(SEARCH("na",O156)))</formula>
    </cfRule>
    <cfRule type="cellIs" dxfId="304" priority="298" operator="greaterThan">
      <formula>89</formula>
    </cfRule>
    <cfRule type="cellIs" dxfId="303" priority="299" operator="between">
      <formula>70</formula>
      <formula>89</formula>
    </cfRule>
    <cfRule type="cellIs" dxfId="302" priority="300" operator="lessThan">
      <formula>70</formula>
    </cfRule>
    <cfRule type="cellIs" dxfId="301" priority="301" operator="lessThan">
      <formula>70</formula>
    </cfRule>
    <cfRule type="cellIs" dxfId="300" priority="302" operator="greaterThan">
      <formula>80</formula>
    </cfRule>
    <cfRule type="cellIs" dxfId="299" priority="303" operator="between">
      <formula>75</formula>
      <formula>75</formula>
    </cfRule>
    <cfRule type="cellIs" dxfId="298" priority="304" operator="between">
      <formula>70</formula>
      <formula>80</formula>
    </cfRule>
    <cfRule type="cellIs" dxfId="297" priority="305" operator="greaterThan">
      <formula>50</formula>
    </cfRule>
    <cfRule type="cellIs" dxfId="296" priority="306" operator="between">
      <formula>70</formula>
      <formula>80</formula>
    </cfRule>
    <cfRule type="cellIs" dxfId="295" priority="307" operator="greaterThan">
      <formula>80</formula>
    </cfRule>
    <cfRule type="cellIs" dxfId="294" priority="308" operator="greaterThan">
      <formula>69</formula>
    </cfRule>
    <cfRule type="cellIs" dxfId="293" priority="309" operator="lessThan">
      <formula>70</formula>
    </cfRule>
  </conditionalFormatting>
  <conditionalFormatting sqref="O156:P158">
    <cfRule type="containsText" dxfId="292" priority="296" operator="containsText" text="na">
      <formula>NOT(ISERROR(SEARCH("na",O156)))</formula>
    </cfRule>
  </conditionalFormatting>
  <conditionalFormatting sqref="O156:P158">
    <cfRule type="containsText" dxfId="291" priority="293" operator="containsText" text="na">
      <formula>NOT(ISERROR(SEARCH("na",O156)))</formula>
    </cfRule>
    <cfRule type="cellIs" dxfId="290" priority="294" operator="greaterThan">
      <formula>89</formula>
    </cfRule>
    <cfRule type="containsText" dxfId="289" priority="295" operator="containsText" text="na">
      <formula>NOT(ISERROR(SEARCH("na",O156)))</formula>
    </cfRule>
  </conditionalFormatting>
  <conditionalFormatting sqref="S156:T158">
    <cfRule type="containsText" dxfId="288" priority="280" operator="containsText" text="na">
      <formula>NOT(ISERROR(SEARCH("na",S156)))</formula>
    </cfRule>
    <cfRule type="cellIs" dxfId="287" priority="281" operator="greaterThan">
      <formula>89</formula>
    </cfRule>
    <cfRule type="cellIs" dxfId="286" priority="282" operator="between">
      <formula>70</formula>
      <formula>89</formula>
    </cfRule>
    <cfRule type="cellIs" dxfId="285" priority="283" operator="lessThan">
      <formula>70</formula>
    </cfRule>
    <cfRule type="cellIs" dxfId="284" priority="284" operator="lessThan">
      <formula>70</formula>
    </cfRule>
    <cfRule type="cellIs" dxfId="283" priority="285" operator="greaterThan">
      <formula>80</formula>
    </cfRule>
    <cfRule type="cellIs" dxfId="282" priority="286" operator="between">
      <formula>75</formula>
      <formula>75</formula>
    </cfRule>
    <cfRule type="cellIs" dxfId="281" priority="287" operator="between">
      <formula>70</formula>
      <formula>80</formula>
    </cfRule>
    <cfRule type="cellIs" dxfId="280" priority="288" operator="greaterThan">
      <formula>50</formula>
    </cfRule>
    <cfRule type="cellIs" dxfId="279" priority="289" operator="between">
      <formula>70</formula>
      <formula>80</formula>
    </cfRule>
    <cfRule type="cellIs" dxfId="278" priority="290" operator="greaterThan">
      <formula>80</formula>
    </cfRule>
    <cfRule type="cellIs" dxfId="277" priority="291" operator="greaterThan">
      <formula>69</formula>
    </cfRule>
    <cfRule type="cellIs" dxfId="276" priority="292" operator="lessThan">
      <formula>70</formula>
    </cfRule>
  </conditionalFormatting>
  <conditionalFormatting sqref="S156:T158">
    <cfRule type="containsText" dxfId="275" priority="279" operator="containsText" text="na">
      <formula>NOT(ISERROR(SEARCH("na",S156)))</formula>
    </cfRule>
  </conditionalFormatting>
  <conditionalFormatting sqref="S156:T158">
    <cfRule type="containsText" dxfId="274" priority="276" operator="containsText" text="na">
      <formula>NOT(ISERROR(SEARCH("na",S156)))</formula>
    </cfRule>
    <cfRule type="cellIs" dxfId="273" priority="277" operator="greaterThan">
      <formula>89</formula>
    </cfRule>
    <cfRule type="containsText" dxfId="272" priority="278" operator="containsText" text="na">
      <formula>NOT(ISERROR(SEARCH("na",S156)))</formula>
    </cfRule>
  </conditionalFormatting>
  <conditionalFormatting sqref="S156:T158">
    <cfRule type="containsText" dxfId="271" priority="263" operator="containsText" text="na">
      <formula>NOT(ISERROR(SEARCH("na",S156)))</formula>
    </cfRule>
    <cfRule type="cellIs" dxfId="270" priority="264" operator="greaterThan">
      <formula>89</formula>
    </cfRule>
    <cfRule type="cellIs" dxfId="269" priority="265" operator="between">
      <formula>70</formula>
      <formula>89</formula>
    </cfRule>
    <cfRule type="cellIs" dxfId="268" priority="266" operator="lessThan">
      <formula>70</formula>
    </cfRule>
    <cfRule type="cellIs" dxfId="267" priority="267" operator="lessThan">
      <formula>70</formula>
    </cfRule>
    <cfRule type="cellIs" dxfId="266" priority="268" operator="greaterThan">
      <formula>80</formula>
    </cfRule>
    <cfRule type="cellIs" dxfId="265" priority="269" operator="between">
      <formula>75</formula>
      <formula>75</formula>
    </cfRule>
    <cfRule type="cellIs" dxfId="264" priority="270" operator="between">
      <formula>70</formula>
      <formula>80</formula>
    </cfRule>
    <cfRule type="cellIs" dxfId="263" priority="271" operator="greaterThan">
      <formula>50</formula>
    </cfRule>
    <cfRule type="cellIs" dxfId="262" priority="272" operator="between">
      <formula>70</formula>
      <formula>80</formula>
    </cfRule>
    <cfRule type="cellIs" dxfId="261" priority="273" operator="greaterThan">
      <formula>80</formula>
    </cfRule>
    <cfRule type="cellIs" dxfId="260" priority="274" operator="greaterThan">
      <formula>69</formula>
    </cfRule>
    <cfRule type="cellIs" dxfId="259" priority="275" operator="lessThan">
      <formula>70</formula>
    </cfRule>
  </conditionalFormatting>
  <conditionalFormatting sqref="S156:T158">
    <cfRule type="containsText" dxfId="258" priority="262" operator="containsText" text="na">
      <formula>NOT(ISERROR(SEARCH("na",S156)))</formula>
    </cfRule>
  </conditionalFormatting>
  <conditionalFormatting sqref="S156:T158">
    <cfRule type="containsText" dxfId="257" priority="259" operator="containsText" text="na">
      <formula>NOT(ISERROR(SEARCH("na",S156)))</formula>
    </cfRule>
    <cfRule type="cellIs" dxfId="256" priority="260" operator="greaterThan">
      <formula>89</formula>
    </cfRule>
    <cfRule type="containsText" dxfId="255" priority="261" operator="containsText" text="na">
      <formula>NOT(ISERROR(SEARCH("na",S156)))</formula>
    </cfRule>
  </conditionalFormatting>
  <conditionalFormatting sqref="S156:T158">
    <cfRule type="containsText" dxfId="254" priority="246" operator="containsText" text="na">
      <formula>NOT(ISERROR(SEARCH("na",S156)))</formula>
    </cfRule>
    <cfRule type="cellIs" dxfId="253" priority="247" operator="greaterThan">
      <formula>89</formula>
    </cfRule>
    <cfRule type="cellIs" dxfId="252" priority="248" operator="between">
      <formula>70</formula>
      <formula>89</formula>
    </cfRule>
    <cfRule type="cellIs" dxfId="251" priority="249" operator="lessThan">
      <formula>70</formula>
    </cfRule>
    <cfRule type="cellIs" dxfId="250" priority="250" operator="lessThan">
      <formula>70</formula>
    </cfRule>
    <cfRule type="cellIs" dxfId="249" priority="251" operator="greaterThan">
      <formula>80</formula>
    </cfRule>
    <cfRule type="cellIs" dxfId="248" priority="252" operator="between">
      <formula>75</formula>
      <formula>75</formula>
    </cfRule>
    <cfRule type="cellIs" dxfId="247" priority="253" operator="between">
      <formula>70</formula>
      <formula>80</formula>
    </cfRule>
    <cfRule type="cellIs" dxfId="246" priority="254" operator="greaterThan">
      <formula>50</formula>
    </cfRule>
    <cfRule type="cellIs" dxfId="245" priority="255" operator="between">
      <formula>70</formula>
      <formula>80</formula>
    </cfRule>
    <cfRule type="cellIs" dxfId="244" priority="256" operator="greaterThan">
      <formula>80</formula>
    </cfRule>
    <cfRule type="cellIs" dxfId="243" priority="257" operator="greaterThan">
      <formula>69</formula>
    </cfRule>
    <cfRule type="cellIs" dxfId="242" priority="258" operator="lessThan">
      <formula>70</formula>
    </cfRule>
  </conditionalFormatting>
  <conditionalFormatting sqref="S156:T158">
    <cfRule type="containsText" dxfId="241" priority="245" operator="containsText" text="na">
      <formula>NOT(ISERROR(SEARCH("na",S156)))</formula>
    </cfRule>
  </conditionalFormatting>
  <conditionalFormatting sqref="S156:T158">
    <cfRule type="containsText" dxfId="240" priority="242" operator="containsText" text="na">
      <formula>NOT(ISERROR(SEARCH("na",S156)))</formula>
    </cfRule>
    <cfRule type="cellIs" dxfId="239" priority="243" operator="greaterThan">
      <formula>89</formula>
    </cfRule>
    <cfRule type="containsText" dxfId="238" priority="244" operator="containsText" text="na">
      <formula>NOT(ISERROR(SEARCH("na",S156)))</formula>
    </cfRule>
  </conditionalFormatting>
  <conditionalFormatting sqref="S156:T158">
    <cfRule type="containsText" dxfId="237" priority="229" operator="containsText" text="na">
      <formula>NOT(ISERROR(SEARCH("na",S156)))</formula>
    </cfRule>
    <cfRule type="cellIs" dxfId="236" priority="230" operator="greaterThan">
      <formula>89</formula>
    </cfRule>
    <cfRule type="cellIs" dxfId="235" priority="231" operator="between">
      <formula>70</formula>
      <formula>89</formula>
    </cfRule>
    <cfRule type="cellIs" dxfId="234" priority="232" operator="lessThan">
      <formula>70</formula>
    </cfRule>
    <cfRule type="cellIs" dxfId="233" priority="233" operator="lessThan">
      <formula>70</formula>
    </cfRule>
    <cfRule type="cellIs" dxfId="232" priority="234" operator="greaterThan">
      <formula>80</formula>
    </cfRule>
    <cfRule type="cellIs" dxfId="231" priority="235" operator="between">
      <formula>75</formula>
      <formula>75</formula>
    </cfRule>
    <cfRule type="cellIs" dxfId="230" priority="236" operator="between">
      <formula>70</formula>
      <formula>80</formula>
    </cfRule>
    <cfRule type="cellIs" dxfId="229" priority="237" operator="greaterThan">
      <formula>50</formula>
    </cfRule>
    <cfRule type="cellIs" dxfId="228" priority="238" operator="between">
      <formula>70</formula>
      <formula>80</formula>
    </cfRule>
    <cfRule type="cellIs" dxfId="227" priority="239" operator="greaterThan">
      <formula>80</formula>
    </cfRule>
    <cfRule type="cellIs" dxfId="226" priority="240" operator="greaterThan">
      <formula>69</formula>
    </cfRule>
    <cfRule type="cellIs" dxfId="225" priority="241" operator="lessThan">
      <formula>70</formula>
    </cfRule>
  </conditionalFormatting>
  <conditionalFormatting sqref="S156:T158">
    <cfRule type="containsText" dxfId="224" priority="228" operator="containsText" text="na">
      <formula>NOT(ISERROR(SEARCH("na",S156)))</formula>
    </cfRule>
  </conditionalFormatting>
  <conditionalFormatting sqref="S156:T158">
    <cfRule type="containsText" dxfId="223" priority="225" operator="containsText" text="na">
      <formula>NOT(ISERROR(SEARCH("na",S156)))</formula>
    </cfRule>
    <cfRule type="cellIs" dxfId="222" priority="226" operator="greaterThan">
      <formula>89</formula>
    </cfRule>
    <cfRule type="containsText" dxfId="221" priority="227" operator="containsText" text="na">
      <formula>NOT(ISERROR(SEARCH("na",S156)))</formula>
    </cfRule>
  </conditionalFormatting>
  <conditionalFormatting sqref="Y156:Y158">
    <cfRule type="iconSet" priority="222">
      <iconSet>
        <cfvo type="percent" val="0"/>
        <cfvo type="num" val="70"/>
        <cfvo type="num" val="90"/>
      </iconSet>
    </cfRule>
    <cfRule type="iconSet" priority="223">
      <iconSet>
        <cfvo type="percent" val="0"/>
        <cfvo type="percent" val="70"/>
        <cfvo type="percent" val="90"/>
      </iconSet>
    </cfRule>
    <cfRule type="iconSet" priority="224">
      <iconSet iconSet="3TrafficLights2">
        <cfvo type="percent" val="0"/>
        <cfvo type="percent" val="33"/>
        <cfvo type="percent" val="67"/>
      </iconSet>
    </cfRule>
  </conditionalFormatting>
  <conditionalFormatting sqref="W156:X158">
    <cfRule type="containsText" dxfId="220" priority="209" operator="containsText" text="na">
      <formula>NOT(ISERROR(SEARCH("na",W156)))</formula>
    </cfRule>
    <cfRule type="cellIs" dxfId="219" priority="210" operator="greaterThan">
      <formula>89</formula>
    </cfRule>
    <cfRule type="cellIs" dxfId="218" priority="211" operator="between">
      <formula>70</formula>
      <formula>89</formula>
    </cfRule>
    <cfRule type="cellIs" dxfId="217" priority="212" operator="lessThan">
      <formula>70</formula>
    </cfRule>
    <cfRule type="cellIs" dxfId="216" priority="213" operator="lessThan">
      <formula>70</formula>
    </cfRule>
    <cfRule type="cellIs" dxfId="215" priority="214" operator="greaterThan">
      <formula>80</formula>
    </cfRule>
    <cfRule type="cellIs" dxfId="214" priority="215" operator="between">
      <formula>75</formula>
      <formula>75</formula>
    </cfRule>
    <cfRule type="cellIs" dxfId="213" priority="216" operator="between">
      <formula>70</formula>
      <formula>80</formula>
    </cfRule>
    <cfRule type="cellIs" dxfId="212" priority="217" operator="greaterThan">
      <formula>50</formula>
    </cfRule>
    <cfRule type="cellIs" dxfId="211" priority="218" operator="between">
      <formula>70</formula>
      <formula>80</formula>
    </cfRule>
    <cfRule type="cellIs" dxfId="210" priority="219" operator="greaterThan">
      <formula>80</formula>
    </cfRule>
    <cfRule type="cellIs" dxfId="209" priority="220" operator="greaterThan">
      <formula>69</formula>
    </cfRule>
    <cfRule type="cellIs" dxfId="208" priority="221" operator="lessThan">
      <formula>70</formula>
    </cfRule>
  </conditionalFormatting>
  <conditionalFormatting sqref="W156:X158">
    <cfRule type="containsText" dxfId="207" priority="208" operator="containsText" text="na">
      <formula>NOT(ISERROR(SEARCH("na",W156)))</formula>
    </cfRule>
  </conditionalFormatting>
  <conditionalFormatting sqref="W156:X158">
    <cfRule type="containsText" dxfId="206" priority="205" operator="containsText" text="na">
      <formula>NOT(ISERROR(SEARCH("na",W156)))</formula>
    </cfRule>
    <cfRule type="cellIs" dxfId="205" priority="206" operator="greaterThan">
      <formula>89</formula>
    </cfRule>
    <cfRule type="containsText" dxfId="204" priority="207" operator="containsText" text="na">
      <formula>NOT(ISERROR(SEARCH("na",W156)))</formula>
    </cfRule>
  </conditionalFormatting>
  <conditionalFormatting sqref="W156:X158">
    <cfRule type="containsText" dxfId="203" priority="192" operator="containsText" text="na">
      <formula>NOT(ISERROR(SEARCH("na",W156)))</formula>
    </cfRule>
    <cfRule type="cellIs" dxfId="202" priority="193" operator="greaterThan">
      <formula>89</formula>
    </cfRule>
    <cfRule type="cellIs" dxfId="201" priority="194" operator="between">
      <formula>70</formula>
      <formula>89</formula>
    </cfRule>
    <cfRule type="cellIs" dxfId="200" priority="195" operator="lessThan">
      <formula>70</formula>
    </cfRule>
    <cfRule type="cellIs" dxfId="199" priority="196" operator="lessThan">
      <formula>70</formula>
    </cfRule>
    <cfRule type="cellIs" dxfId="198" priority="197" operator="greaterThan">
      <formula>80</formula>
    </cfRule>
    <cfRule type="cellIs" dxfId="197" priority="198" operator="between">
      <formula>75</formula>
      <formula>75</formula>
    </cfRule>
    <cfRule type="cellIs" dxfId="196" priority="199" operator="between">
      <formula>70</formula>
      <formula>80</formula>
    </cfRule>
    <cfRule type="cellIs" dxfId="195" priority="200" operator="greaterThan">
      <formula>50</formula>
    </cfRule>
    <cfRule type="cellIs" dxfId="194" priority="201" operator="between">
      <formula>70</formula>
      <formula>80</formula>
    </cfRule>
    <cfRule type="cellIs" dxfId="193" priority="202" operator="greaterThan">
      <formula>80</formula>
    </cfRule>
    <cfRule type="cellIs" dxfId="192" priority="203" operator="greaterThan">
      <formula>69</formula>
    </cfRule>
    <cfRule type="cellIs" dxfId="191" priority="204" operator="lessThan">
      <formula>70</formula>
    </cfRule>
  </conditionalFormatting>
  <conditionalFormatting sqref="W156:X158">
    <cfRule type="containsText" dxfId="190" priority="191" operator="containsText" text="na">
      <formula>NOT(ISERROR(SEARCH("na",W156)))</formula>
    </cfRule>
  </conditionalFormatting>
  <conditionalFormatting sqref="W156:X158">
    <cfRule type="containsText" dxfId="189" priority="188" operator="containsText" text="na">
      <formula>NOT(ISERROR(SEARCH("na",W156)))</formula>
    </cfRule>
    <cfRule type="cellIs" dxfId="188" priority="189" operator="greaterThan">
      <formula>89</formula>
    </cfRule>
    <cfRule type="containsText" dxfId="187" priority="190" operator="containsText" text="na">
      <formula>NOT(ISERROR(SEARCH("na",W156)))</formula>
    </cfRule>
  </conditionalFormatting>
  <conditionalFormatting sqref="W156:X158">
    <cfRule type="containsText" dxfId="186" priority="175" operator="containsText" text="na">
      <formula>NOT(ISERROR(SEARCH("na",W156)))</formula>
    </cfRule>
    <cfRule type="cellIs" dxfId="185" priority="176" operator="greaterThan">
      <formula>89</formula>
    </cfRule>
    <cfRule type="cellIs" dxfId="184" priority="177" operator="between">
      <formula>70</formula>
      <formula>89</formula>
    </cfRule>
    <cfRule type="cellIs" dxfId="183" priority="178" operator="lessThan">
      <formula>70</formula>
    </cfRule>
    <cfRule type="cellIs" dxfId="182" priority="179" operator="lessThan">
      <formula>70</formula>
    </cfRule>
    <cfRule type="cellIs" dxfId="181" priority="180" operator="greaterThan">
      <formula>80</formula>
    </cfRule>
    <cfRule type="cellIs" dxfId="180" priority="181" operator="between">
      <formula>75</formula>
      <formula>75</formula>
    </cfRule>
    <cfRule type="cellIs" dxfId="179" priority="182" operator="between">
      <formula>70</formula>
      <formula>80</formula>
    </cfRule>
    <cfRule type="cellIs" dxfId="178" priority="183" operator="greaterThan">
      <formula>50</formula>
    </cfRule>
    <cfRule type="cellIs" dxfId="177" priority="184" operator="between">
      <formula>70</formula>
      <formula>80</formula>
    </cfRule>
    <cfRule type="cellIs" dxfId="176" priority="185" operator="greaterThan">
      <formula>80</formula>
    </cfRule>
    <cfRule type="cellIs" dxfId="175" priority="186" operator="greaterThan">
      <formula>69</formula>
    </cfRule>
    <cfRule type="cellIs" dxfId="174" priority="187" operator="lessThan">
      <formula>70</formula>
    </cfRule>
  </conditionalFormatting>
  <conditionalFormatting sqref="W156:X158">
    <cfRule type="containsText" dxfId="173" priority="174" operator="containsText" text="na">
      <formula>NOT(ISERROR(SEARCH("na",W156)))</formula>
    </cfRule>
  </conditionalFormatting>
  <conditionalFormatting sqref="W156:X158">
    <cfRule type="containsText" dxfId="172" priority="171" operator="containsText" text="na">
      <formula>NOT(ISERROR(SEARCH("na",W156)))</formula>
    </cfRule>
    <cfRule type="cellIs" dxfId="171" priority="172" operator="greaterThan">
      <formula>89</formula>
    </cfRule>
    <cfRule type="containsText" dxfId="170" priority="173" operator="containsText" text="na">
      <formula>NOT(ISERROR(SEARCH("na",W156)))</formula>
    </cfRule>
  </conditionalFormatting>
  <conditionalFormatting sqref="W156:X158">
    <cfRule type="containsText" dxfId="169" priority="158" operator="containsText" text="na">
      <formula>NOT(ISERROR(SEARCH("na",W156)))</formula>
    </cfRule>
    <cfRule type="cellIs" dxfId="168" priority="159" operator="greaterThan">
      <formula>89</formula>
    </cfRule>
    <cfRule type="cellIs" dxfId="167" priority="160" operator="between">
      <formula>70</formula>
      <formula>89</formula>
    </cfRule>
    <cfRule type="cellIs" dxfId="166" priority="161" operator="lessThan">
      <formula>70</formula>
    </cfRule>
    <cfRule type="cellIs" dxfId="165" priority="162" operator="lessThan">
      <formula>70</formula>
    </cfRule>
    <cfRule type="cellIs" dxfId="164" priority="163" operator="greaterThan">
      <formula>80</formula>
    </cfRule>
    <cfRule type="cellIs" dxfId="163" priority="164" operator="between">
      <formula>75</formula>
      <formula>75</formula>
    </cfRule>
    <cfRule type="cellIs" dxfId="162" priority="165" operator="between">
      <formula>70</formula>
      <formula>80</formula>
    </cfRule>
    <cfRule type="cellIs" dxfId="161" priority="166" operator="greaterThan">
      <formula>50</formula>
    </cfRule>
    <cfRule type="cellIs" dxfId="160" priority="167" operator="between">
      <formula>70</formula>
      <formula>80</formula>
    </cfRule>
    <cfRule type="cellIs" dxfId="159" priority="168" operator="greaterThan">
      <formula>80</formula>
    </cfRule>
    <cfRule type="cellIs" dxfId="158" priority="169" operator="greaterThan">
      <formula>69</formula>
    </cfRule>
    <cfRule type="cellIs" dxfId="157" priority="170" operator="lessThan">
      <formula>70</formula>
    </cfRule>
  </conditionalFormatting>
  <conditionalFormatting sqref="W156:X158">
    <cfRule type="containsText" dxfId="156" priority="157" operator="containsText" text="na">
      <formula>NOT(ISERROR(SEARCH("na",W156)))</formula>
    </cfRule>
  </conditionalFormatting>
  <conditionalFormatting sqref="W156:X158">
    <cfRule type="containsText" dxfId="155" priority="154" operator="containsText" text="na">
      <formula>NOT(ISERROR(SEARCH("na",W156)))</formula>
    </cfRule>
    <cfRule type="cellIs" dxfId="154" priority="155" operator="greaterThan">
      <formula>89</formula>
    </cfRule>
    <cfRule type="containsText" dxfId="153" priority="156" operator="containsText" text="na">
      <formula>NOT(ISERROR(SEARCH("na",W156)))</formula>
    </cfRule>
  </conditionalFormatting>
  <conditionalFormatting sqref="W156:X158">
    <cfRule type="containsText" dxfId="152" priority="141" operator="containsText" text="na">
      <formula>NOT(ISERROR(SEARCH("na",W156)))</formula>
    </cfRule>
    <cfRule type="cellIs" dxfId="151" priority="142" operator="greaterThan">
      <formula>89</formula>
    </cfRule>
    <cfRule type="cellIs" dxfId="150" priority="143" operator="between">
      <formula>70</formula>
      <formula>89</formula>
    </cfRule>
    <cfRule type="cellIs" dxfId="149" priority="144" operator="lessThan">
      <formula>70</formula>
    </cfRule>
    <cfRule type="cellIs" dxfId="148" priority="145" operator="lessThan">
      <formula>70</formula>
    </cfRule>
    <cfRule type="cellIs" dxfId="147" priority="146" operator="greaterThan">
      <formula>80</formula>
    </cfRule>
    <cfRule type="cellIs" dxfId="146" priority="147" operator="between">
      <formula>75</formula>
      <formula>75</formula>
    </cfRule>
    <cfRule type="cellIs" dxfId="145" priority="148" operator="between">
      <formula>70</formula>
      <formula>80</formula>
    </cfRule>
    <cfRule type="cellIs" dxfId="144" priority="149" operator="greaterThan">
      <formula>50</formula>
    </cfRule>
    <cfRule type="cellIs" dxfId="143" priority="150" operator="between">
      <formula>70</formula>
      <formula>80</formula>
    </cfRule>
    <cfRule type="cellIs" dxfId="142" priority="151" operator="greaterThan">
      <formula>80</formula>
    </cfRule>
    <cfRule type="cellIs" dxfId="141" priority="152" operator="greaterThan">
      <formula>69</formula>
    </cfRule>
    <cfRule type="cellIs" dxfId="140" priority="153" operator="lessThan">
      <formula>70</formula>
    </cfRule>
  </conditionalFormatting>
  <conditionalFormatting sqref="W156:X158">
    <cfRule type="containsText" dxfId="139" priority="140" operator="containsText" text="na">
      <formula>NOT(ISERROR(SEARCH("na",W156)))</formula>
    </cfRule>
  </conditionalFormatting>
  <conditionalFormatting sqref="W156:X158">
    <cfRule type="containsText" dxfId="138" priority="137" operator="containsText" text="na">
      <formula>NOT(ISERROR(SEARCH("na",W156)))</formula>
    </cfRule>
    <cfRule type="cellIs" dxfId="137" priority="138" operator="greaterThan">
      <formula>89</formula>
    </cfRule>
    <cfRule type="containsText" dxfId="136" priority="139" operator="containsText" text="na">
      <formula>NOT(ISERROR(SEARCH("na",W156)))</formula>
    </cfRule>
  </conditionalFormatting>
  <conditionalFormatting sqref="T92">
    <cfRule type="containsText" dxfId="135" priority="124" operator="containsText" text="na">
      <formula>NOT(ISERROR(SEARCH("na",T92)))</formula>
    </cfRule>
    <cfRule type="cellIs" dxfId="134" priority="125" operator="greaterThan">
      <formula>89</formula>
    </cfRule>
    <cfRule type="cellIs" dxfId="133" priority="126" operator="between">
      <formula>70</formula>
      <formula>89</formula>
    </cfRule>
    <cfRule type="cellIs" dxfId="132" priority="127" operator="lessThan">
      <formula>70</formula>
    </cfRule>
    <cfRule type="cellIs" dxfId="131" priority="128" operator="lessThan">
      <formula>70</formula>
    </cfRule>
    <cfRule type="cellIs" dxfId="130" priority="129" operator="greaterThan">
      <formula>80</formula>
    </cfRule>
    <cfRule type="cellIs" dxfId="129" priority="130" operator="between">
      <formula>75</formula>
      <formula>75</formula>
    </cfRule>
    <cfRule type="cellIs" dxfId="128" priority="131" operator="between">
      <formula>70</formula>
      <formula>80</formula>
    </cfRule>
    <cfRule type="cellIs" dxfId="127" priority="132" operator="greaterThan">
      <formula>50</formula>
    </cfRule>
    <cfRule type="cellIs" dxfId="126" priority="133" operator="between">
      <formula>70</formula>
      <formula>80</formula>
    </cfRule>
    <cfRule type="cellIs" dxfId="125" priority="134" operator="greaterThan">
      <formula>80</formula>
    </cfRule>
    <cfRule type="cellIs" dxfId="124" priority="135" operator="greaterThan">
      <formula>69</formula>
    </cfRule>
    <cfRule type="cellIs" dxfId="123" priority="136" operator="lessThan">
      <formula>70</formula>
    </cfRule>
  </conditionalFormatting>
  <conditionalFormatting sqref="T92">
    <cfRule type="containsText" dxfId="122" priority="123" operator="containsText" text="na">
      <formula>NOT(ISERROR(SEARCH("na",T92)))</formula>
    </cfRule>
  </conditionalFormatting>
  <conditionalFormatting sqref="T92">
    <cfRule type="containsText" dxfId="121" priority="120" operator="containsText" text="na">
      <formula>NOT(ISERROR(SEARCH("na",T92)))</formula>
    </cfRule>
    <cfRule type="cellIs" dxfId="120" priority="121" operator="greaterThan">
      <formula>89</formula>
    </cfRule>
    <cfRule type="containsText" dxfId="119" priority="122" operator="containsText" text="na">
      <formula>NOT(ISERROR(SEARCH("na",T92)))</formula>
    </cfRule>
  </conditionalFormatting>
  <conditionalFormatting sqref="T92">
    <cfRule type="containsText" dxfId="118" priority="107" operator="containsText" text="na">
      <formula>NOT(ISERROR(SEARCH("na",T92)))</formula>
    </cfRule>
    <cfRule type="cellIs" dxfId="117" priority="108" operator="greaterThan">
      <formula>89</formula>
    </cfRule>
    <cfRule type="cellIs" dxfId="116" priority="109" operator="between">
      <formula>70</formula>
      <formula>89</formula>
    </cfRule>
    <cfRule type="cellIs" dxfId="115" priority="110" operator="lessThan">
      <formula>70</formula>
    </cfRule>
    <cfRule type="cellIs" dxfId="114" priority="111" operator="lessThan">
      <formula>70</formula>
    </cfRule>
    <cfRule type="cellIs" dxfId="113" priority="112" operator="greaterThan">
      <formula>80</formula>
    </cfRule>
    <cfRule type="cellIs" dxfId="112" priority="113" operator="between">
      <formula>75</formula>
      <formula>75</formula>
    </cfRule>
    <cfRule type="cellIs" dxfId="111" priority="114" operator="between">
      <formula>70</formula>
      <formula>80</formula>
    </cfRule>
    <cfRule type="cellIs" dxfId="110" priority="115" operator="greaterThan">
      <formula>50</formula>
    </cfRule>
    <cfRule type="cellIs" dxfId="109" priority="116" operator="between">
      <formula>70</formula>
      <formula>80</formula>
    </cfRule>
    <cfRule type="cellIs" dxfId="108" priority="117" operator="greaterThan">
      <formula>80</formula>
    </cfRule>
    <cfRule type="cellIs" dxfId="107" priority="118" operator="greaterThan">
      <formula>69</formula>
    </cfRule>
    <cfRule type="cellIs" dxfId="106" priority="119" operator="lessThan">
      <formula>70</formula>
    </cfRule>
  </conditionalFormatting>
  <conditionalFormatting sqref="T92">
    <cfRule type="containsText" dxfId="105" priority="106" operator="containsText" text="na">
      <formula>NOT(ISERROR(SEARCH("na",T92)))</formula>
    </cfRule>
  </conditionalFormatting>
  <conditionalFormatting sqref="T92">
    <cfRule type="containsText" dxfId="104" priority="103" operator="containsText" text="na">
      <formula>NOT(ISERROR(SEARCH("na",T92)))</formula>
    </cfRule>
    <cfRule type="cellIs" dxfId="103" priority="104" operator="greaterThan">
      <formula>89</formula>
    </cfRule>
    <cfRule type="containsText" dxfId="102" priority="105" operator="containsText" text="na">
      <formula>NOT(ISERROR(SEARCH("na",T92)))</formula>
    </cfRule>
  </conditionalFormatting>
  <conditionalFormatting sqref="T92">
    <cfRule type="containsText" dxfId="101" priority="90" operator="containsText" text="na">
      <formula>NOT(ISERROR(SEARCH("na",T92)))</formula>
    </cfRule>
    <cfRule type="cellIs" dxfId="100" priority="91" operator="greaterThan">
      <formula>89</formula>
    </cfRule>
    <cfRule type="cellIs" dxfId="99" priority="92" operator="between">
      <formula>70</formula>
      <formula>89</formula>
    </cfRule>
    <cfRule type="cellIs" dxfId="98" priority="93" operator="lessThan">
      <formula>70</formula>
    </cfRule>
    <cfRule type="cellIs" dxfId="97" priority="94" operator="lessThan">
      <formula>70</formula>
    </cfRule>
    <cfRule type="cellIs" dxfId="96" priority="95" operator="greaterThan">
      <formula>80</formula>
    </cfRule>
    <cfRule type="cellIs" dxfId="95" priority="96" operator="between">
      <formula>75</formula>
      <formula>75</formula>
    </cfRule>
    <cfRule type="cellIs" dxfId="94" priority="97" operator="between">
      <formula>70</formula>
      <formula>80</formula>
    </cfRule>
    <cfRule type="cellIs" dxfId="93" priority="98" operator="greaterThan">
      <formula>50</formula>
    </cfRule>
    <cfRule type="cellIs" dxfId="92" priority="99" operator="between">
      <formula>70</formula>
      <formula>80</formula>
    </cfRule>
    <cfRule type="cellIs" dxfId="91" priority="100" operator="greaterThan">
      <formula>80</formula>
    </cfRule>
    <cfRule type="cellIs" dxfId="90" priority="101" operator="greaterThan">
      <formula>69</formula>
    </cfRule>
    <cfRule type="cellIs" dxfId="89" priority="102" operator="lessThan">
      <formula>70</formula>
    </cfRule>
  </conditionalFormatting>
  <conditionalFormatting sqref="T92">
    <cfRule type="containsText" dxfId="88" priority="89" operator="containsText" text="na">
      <formula>NOT(ISERROR(SEARCH("na",T92)))</formula>
    </cfRule>
  </conditionalFormatting>
  <conditionalFormatting sqref="T92">
    <cfRule type="containsText" dxfId="87" priority="86" operator="containsText" text="na">
      <formula>NOT(ISERROR(SEARCH("na",T92)))</formula>
    </cfRule>
    <cfRule type="cellIs" dxfId="86" priority="87" operator="greaterThan">
      <formula>89</formula>
    </cfRule>
    <cfRule type="containsText" dxfId="85" priority="88" operator="containsText" text="na">
      <formula>NOT(ISERROR(SEARCH("na",T92)))</formula>
    </cfRule>
  </conditionalFormatting>
  <conditionalFormatting sqref="T92">
    <cfRule type="containsText" dxfId="84" priority="73" operator="containsText" text="na">
      <formula>NOT(ISERROR(SEARCH("na",T92)))</formula>
    </cfRule>
    <cfRule type="cellIs" dxfId="83" priority="74" operator="greaterThan">
      <formula>89</formula>
    </cfRule>
    <cfRule type="cellIs" dxfId="82" priority="75" operator="between">
      <formula>70</formula>
      <formula>89</formula>
    </cfRule>
    <cfRule type="cellIs" dxfId="81" priority="76" operator="lessThan">
      <formula>70</formula>
    </cfRule>
    <cfRule type="cellIs" dxfId="80" priority="77" operator="lessThan">
      <formula>70</formula>
    </cfRule>
    <cfRule type="cellIs" dxfId="79" priority="78" operator="greaterThan">
      <formula>80</formula>
    </cfRule>
    <cfRule type="cellIs" dxfId="78" priority="79" operator="between">
      <formula>75</formula>
      <formula>75</formula>
    </cfRule>
    <cfRule type="cellIs" dxfId="77" priority="80" operator="between">
      <formula>70</formula>
      <formula>80</formula>
    </cfRule>
    <cfRule type="cellIs" dxfId="76" priority="81" operator="greaterThan">
      <formula>50</formula>
    </cfRule>
    <cfRule type="cellIs" dxfId="75" priority="82" operator="between">
      <formula>70</formula>
      <formula>80</formula>
    </cfRule>
    <cfRule type="cellIs" dxfId="74" priority="83" operator="greaterThan">
      <formula>80</formula>
    </cfRule>
    <cfRule type="cellIs" dxfId="73" priority="84" operator="greaterThan">
      <formula>69</formula>
    </cfRule>
    <cfRule type="cellIs" dxfId="72" priority="85" operator="lessThan">
      <formula>70</formula>
    </cfRule>
  </conditionalFormatting>
  <conditionalFormatting sqref="T92">
    <cfRule type="containsText" dxfId="71" priority="72" operator="containsText" text="na">
      <formula>NOT(ISERROR(SEARCH("na",T92)))</formula>
    </cfRule>
  </conditionalFormatting>
  <conditionalFormatting sqref="T92">
    <cfRule type="containsText" dxfId="70" priority="69" operator="containsText" text="na">
      <formula>NOT(ISERROR(SEARCH("na",T92)))</formula>
    </cfRule>
    <cfRule type="cellIs" dxfId="69" priority="70" operator="greaterThan">
      <formula>89</formula>
    </cfRule>
    <cfRule type="containsText" dxfId="68" priority="71" operator="containsText" text="na">
      <formula>NOT(ISERROR(SEARCH("na",T92)))</formula>
    </cfRule>
  </conditionalFormatting>
  <conditionalFormatting sqref="X92">
    <cfRule type="containsText" dxfId="67" priority="56" operator="containsText" text="na">
      <formula>NOT(ISERROR(SEARCH("na",X92)))</formula>
    </cfRule>
    <cfRule type="cellIs" dxfId="66" priority="57" operator="greaterThan">
      <formula>89</formula>
    </cfRule>
    <cfRule type="cellIs" dxfId="65" priority="58" operator="between">
      <formula>70</formula>
      <formula>89</formula>
    </cfRule>
    <cfRule type="cellIs" dxfId="64" priority="59" operator="lessThan">
      <formula>70</formula>
    </cfRule>
    <cfRule type="cellIs" dxfId="63" priority="60" operator="lessThan">
      <formula>70</formula>
    </cfRule>
    <cfRule type="cellIs" dxfId="62" priority="61" operator="greaterThan">
      <formula>80</formula>
    </cfRule>
    <cfRule type="cellIs" dxfId="61" priority="62" operator="between">
      <formula>75</formula>
      <formula>75</formula>
    </cfRule>
    <cfRule type="cellIs" dxfId="60" priority="63" operator="between">
      <formula>70</formula>
      <formula>80</formula>
    </cfRule>
    <cfRule type="cellIs" dxfId="59" priority="64" operator="greaterThan">
      <formula>50</formula>
    </cfRule>
    <cfRule type="cellIs" dxfId="58" priority="65" operator="between">
      <formula>70</formula>
      <formula>80</formula>
    </cfRule>
    <cfRule type="cellIs" dxfId="57" priority="66" operator="greaterThan">
      <formula>80</formula>
    </cfRule>
    <cfRule type="cellIs" dxfId="56" priority="67" operator="greaterThan">
      <formula>69</formula>
    </cfRule>
    <cfRule type="cellIs" dxfId="55" priority="68" operator="lessThan">
      <formula>70</formula>
    </cfRule>
  </conditionalFormatting>
  <conditionalFormatting sqref="X92">
    <cfRule type="containsText" dxfId="54" priority="55" operator="containsText" text="na">
      <formula>NOT(ISERROR(SEARCH("na",X92)))</formula>
    </cfRule>
  </conditionalFormatting>
  <conditionalFormatting sqref="X92">
    <cfRule type="containsText" dxfId="53" priority="52" operator="containsText" text="na">
      <formula>NOT(ISERROR(SEARCH("na",X92)))</formula>
    </cfRule>
    <cfRule type="cellIs" dxfId="52" priority="53" operator="greaterThan">
      <formula>89</formula>
    </cfRule>
    <cfRule type="containsText" dxfId="51" priority="54" operator="containsText" text="na">
      <formula>NOT(ISERROR(SEARCH("na",X92)))</formula>
    </cfRule>
  </conditionalFormatting>
  <conditionalFormatting sqref="X92">
    <cfRule type="containsText" dxfId="50" priority="39" operator="containsText" text="na">
      <formula>NOT(ISERROR(SEARCH("na",X92)))</formula>
    </cfRule>
    <cfRule type="cellIs" dxfId="49" priority="40" operator="greaterThan">
      <formula>89</formula>
    </cfRule>
    <cfRule type="cellIs" dxfId="48" priority="41" operator="between">
      <formula>70</formula>
      <formula>89</formula>
    </cfRule>
    <cfRule type="cellIs" dxfId="47" priority="42" operator="lessThan">
      <formula>70</formula>
    </cfRule>
    <cfRule type="cellIs" dxfId="46" priority="43" operator="lessThan">
      <formula>70</formula>
    </cfRule>
    <cfRule type="cellIs" dxfId="45" priority="44" operator="greaterThan">
      <formula>80</formula>
    </cfRule>
    <cfRule type="cellIs" dxfId="44" priority="45" operator="between">
      <formula>75</formula>
      <formula>75</formula>
    </cfRule>
    <cfRule type="cellIs" dxfId="43" priority="46" operator="between">
      <formula>70</formula>
      <formula>80</formula>
    </cfRule>
    <cfRule type="cellIs" dxfId="42" priority="47" operator="greaterThan">
      <formula>50</formula>
    </cfRule>
    <cfRule type="cellIs" dxfId="41" priority="48" operator="between">
      <formula>70</formula>
      <formula>80</formula>
    </cfRule>
    <cfRule type="cellIs" dxfId="40" priority="49" operator="greaterThan">
      <formula>80</formula>
    </cfRule>
    <cfRule type="cellIs" dxfId="39" priority="50" operator="greaterThan">
      <formula>69</formula>
    </cfRule>
    <cfRule type="cellIs" dxfId="38" priority="51" operator="lessThan">
      <formula>70</formula>
    </cfRule>
  </conditionalFormatting>
  <conditionalFormatting sqref="X92">
    <cfRule type="containsText" dxfId="37" priority="38" operator="containsText" text="na">
      <formula>NOT(ISERROR(SEARCH("na",X92)))</formula>
    </cfRule>
  </conditionalFormatting>
  <conditionalFormatting sqref="X92">
    <cfRule type="containsText" dxfId="36" priority="35" operator="containsText" text="na">
      <formula>NOT(ISERROR(SEARCH("na",X92)))</formula>
    </cfRule>
    <cfRule type="cellIs" dxfId="35" priority="36" operator="greaterThan">
      <formula>89</formula>
    </cfRule>
    <cfRule type="containsText" dxfId="34" priority="37" operator="containsText" text="na">
      <formula>NOT(ISERROR(SEARCH("na",X92)))</formula>
    </cfRule>
  </conditionalFormatting>
  <conditionalFormatting sqref="X92">
    <cfRule type="containsText" dxfId="33" priority="22" operator="containsText" text="na">
      <formula>NOT(ISERROR(SEARCH("na",X92)))</formula>
    </cfRule>
    <cfRule type="cellIs" dxfId="32" priority="23" operator="greaterThan">
      <formula>89</formula>
    </cfRule>
    <cfRule type="cellIs" dxfId="31" priority="24" operator="between">
      <formula>70</formula>
      <formula>89</formula>
    </cfRule>
    <cfRule type="cellIs" dxfId="30" priority="25" operator="lessThan">
      <formula>70</formula>
    </cfRule>
    <cfRule type="cellIs" dxfId="29" priority="26" operator="lessThan">
      <formula>70</formula>
    </cfRule>
    <cfRule type="cellIs" dxfId="28" priority="27" operator="greaterThan">
      <formula>80</formula>
    </cfRule>
    <cfRule type="cellIs" dxfId="27" priority="28" operator="between">
      <formula>75</formula>
      <formula>75</formula>
    </cfRule>
    <cfRule type="cellIs" dxfId="26" priority="29" operator="between">
      <formula>70</formula>
      <formula>80</formula>
    </cfRule>
    <cfRule type="cellIs" dxfId="25" priority="30" operator="greaterThan">
      <formula>50</formula>
    </cfRule>
    <cfRule type="cellIs" dxfId="24" priority="31" operator="between">
      <formula>70</formula>
      <formula>80</formula>
    </cfRule>
    <cfRule type="cellIs" dxfId="23" priority="32" operator="greaterThan">
      <formula>80</formula>
    </cfRule>
    <cfRule type="cellIs" dxfId="22" priority="33" operator="greaterThan">
      <formula>69</formula>
    </cfRule>
    <cfRule type="cellIs" dxfId="21" priority="34" operator="lessThan">
      <formula>70</formula>
    </cfRule>
  </conditionalFormatting>
  <conditionalFormatting sqref="X92">
    <cfRule type="containsText" dxfId="20" priority="21" operator="containsText" text="na">
      <formula>NOT(ISERROR(SEARCH("na",X92)))</formula>
    </cfRule>
  </conditionalFormatting>
  <conditionalFormatting sqref="X92">
    <cfRule type="containsText" dxfId="19" priority="18" operator="containsText" text="na">
      <formula>NOT(ISERROR(SEARCH("na",X92)))</formula>
    </cfRule>
    <cfRule type="cellIs" dxfId="18" priority="19" operator="greaterThan">
      <formula>89</formula>
    </cfRule>
    <cfRule type="containsText" dxfId="17" priority="20" operator="containsText" text="na">
      <formula>NOT(ISERROR(SEARCH("na",X92)))</formula>
    </cfRule>
  </conditionalFormatting>
  <conditionalFormatting sqref="X92">
    <cfRule type="containsText" dxfId="16" priority="5" operator="containsText" text="na">
      <formula>NOT(ISERROR(SEARCH("na",X92)))</formula>
    </cfRule>
    <cfRule type="cellIs" dxfId="15" priority="6" operator="greaterThan">
      <formula>89</formula>
    </cfRule>
    <cfRule type="cellIs" dxfId="14" priority="7" operator="between">
      <formula>70</formula>
      <formula>89</formula>
    </cfRule>
    <cfRule type="cellIs" dxfId="13" priority="8" operator="lessThan">
      <formula>70</formula>
    </cfRule>
    <cfRule type="cellIs" dxfId="12" priority="9" operator="lessThan">
      <formula>70</formula>
    </cfRule>
    <cfRule type="cellIs" dxfId="11" priority="10" operator="greaterThan">
      <formula>80</formula>
    </cfRule>
    <cfRule type="cellIs" dxfId="10" priority="11" operator="between">
      <formula>75</formula>
      <formula>75</formula>
    </cfRule>
    <cfRule type="cellIs" dxfId="9" priority="12" operator="between">
      <formula>70</formula>
      <formula>80</formula>
    </cfRule>
    <cfRule type="cellIs" dxfId="8" priority="13" operator="greaterThan">
      <formula>50</formula>
    </cfRule>
    <cfRule type="cellIs" dxfId="7" priority="14" operator="between">
      <formula>70</formula>
      <formula>80</formula>
    </cfRule>
    <cfRule type="cellIs" dxfId="6" priority="15" operator="greaterThan">
      <formula>80</formula>
    </cfRule>
    <cfRule type="cellIs" dxfId="5" priority="16" operator="greaterThan">
      <formula>69</formula>
    </cfRule>
    <cfRule type="cellIs" dxfId="4" priority="17" operator="lessThan">
      <formula>70</formula>
    </cfRule>
  </conditionalFormatting>
  <conditionalFormatting sqref="X92">
    <cfRule type="containsText" dxfId="3" priority="4" operator="containsText" text="na">
      <formula>NOT(ISERROR(SEARCH("na",X92)))</formula>
    </cfRule>
  </conditionalFormatting>
  <conditionalFormatting sqref="X92">
    <cfRule type="containsText" dxfId="2" priority="1" operator="containsText" text="na">
      <formula>NOT(ISERROR(SEARCH("na",X92)))</formula>
    </cfRule>
    <cfRule type="cellIs" dxfId="1" priority="2" operator="greaterThan">
      <formula>89</formula>
    </cfRule>
    <cfRule type="containsText" dxfId="0" priority="3" operator="containsText" text="na">
      <formula>NOT(ISERROR(SEARCH("na",X92)))</formula>
    </cfRule>
  </conditionalFormatting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26" sqref="E26"/>
    </sheetView>
  </sheetViews>
  <sheetFormatPr baseColWidth="10" defaultRowHeight="15" x14ac:dyDescent="0.25"/>
  <cols>
    <col min="1" max="1" width="21" bestFit="1" customWidth="1"/>
  </cols>
  <sheetData>
    <row r="1" spans="1:8" ht="15.75" thickBot="1" x14ac:dyDescent="0.3"/>
    <row r="2" spans="1:8" ht="15" customHeight="1" x14ac:dyDescent="0.25">
      <c r="A2" s="103" t="s">
        <v>347</v>
      </c>
      <c r="B2" s="104"/>
      <c r="C2" s="66"/>
      <c r="D2" s="67"/>
      <c r="H2" s="68"/>
    </row>
    <row r="3" spans="1:8" x14ac:dyDescent="0.25">
      <c r="A3" s="69" t="s">
        <v>348</v>
      </c>
      <c r="B3" s="70">
        <f>SUM('Avance fisico PDD'!Y7:Y158)/100</f>
        <v>81.139736907698918</v>
      </c>
      <c r="C3" s="101">
        <f>158-6</f>
        <v>152</v>
      </c>
      <c r="D3" s="71"/>
      <c r="H3" s="71"/>
    </row>
    <row r="4" spans="1:8" ht="15.75" thickBot="1" x14ac:dyDescent="0.3">
      <c r="A4" s="72" t="s">
        <v>349</v>
      </c>
      <c r="B4" s="73">
        <f>+C3-B3</f>
        <v>70.860263092301082</v>
      </c>
      <c r="C4" s="102"/>
      <c r="D4" s="71"/>
      <c r="H4" s="71"/>
    </row>
    <row r="5" spans="1:8" ht="15.75" thickBot="1" x14ac:dyDescent="0.3"/>
    <row r="6" spans="1:8" ht="15" customHeight="1" x14ac:dyDescent="0.25">
      <c r="A6" s="105" t="s">
        <v>350</v>
      </c>
      <c r="B6" s="106"/>
      <c r="C6" s="74"/>
    </row>
    <row r="7" spans="1:8" x14ac:dyDescent="0.25">
      <c r="A7" s="69" t="s">
        <v>348</v>
      </c>
      <c r="B7" s="70">
        <f>SUM('Avance fisico PDD'!J7:J158)/100</f>
        <v>96.90955475810739</v>
      </c>
      <c r="C7" s="101">
        <f>SUM('Avance fisico PDD'!I7:I158)</f>
        <v>134</v>
      </c>
    </row>
    <row r="8" spans="1:8" ht="15.75" thickBot="1" x14ac:dyDescent="0.3">
      <c r="A8" s="72" t="s">
        <v>349</v>
      </c>
      <c r="B8" s="73">
        <f>+C7-B7</f>
        <v>37.09044524189261</v>
      </c>
      <c r="C8" s="102"/>
    </row>
    <row r="9" spans="1:8" ht="15.75" thickBot="1" x14ac:dyDescent="0.3"/>
    <row r="10" spans="1:8" ht="15" customHeight="1" x14ac:dyDescent="0.25">
      <c r="A10" s="105" t="s">
        <v>351</v>
      </c>
      <c r="B10" s="106"/>
      <c r="C10" s="74"/>
    </row>
    <row r="11" spans="1:8" x14ac:dyDescent="0.25">
      <c r="A11" s="69" t="s">
        <v>348</v>
      </c>
      <c r="B11" s="70">
        <f>SUM('Avance fisico PDD'!O7:O158)/100</f>
        <v>110.09326985275264</v>
      </c>
      <c r="C11" s="101">
        <f>SUM('Avance fisico PDD'!N7:N158)</f>
        <v>150</v>
      </c>
    </row>
    <row r="12" spans="1:8" ht="15.75" thickBot="1" x14ac:dyDescent="0.3">
      <c r="A12" s="72" t="s">
        <v>349</v>
      </c>
      <c r="B12" s="73">
        <f>+C11-B11</f>
        <v>39.906730147247359</v>
      </c>
      <c r="C12" s="102"/>
    </row>
  </sheetData>
  <mergeCells count="6">
    <mergeCell ref="C11:C12"/>
    <mergeCell ref="A2:B2"/>
    <mergeCell ref="C3:C4"/>
    <mergeCell ref="A6:B6"/>
    <mergeCell ref="C7:C8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H35" sqref="H35"/>
    </sheetView>
  </sheetViews>
  <sheetFormatPr baseColWidth="10" defaultRowHeight="15" x14ac:dyDescent="0.25"/>
  <cols>
    <col min="1" max="16384" width="11.42578125" style="76"/>
  </cols>
  <sheetData/>
  <sheetProtection password="C789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Avance fisico PDD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GIGLIOLA CORPUS</cp:lastModifiedBy>
  <cp:lastPrinted>2013-08-19T17:42:53Z</cp:lastPrinted>
  <dcterms:created xsi:type="dcterms:W3CDTF">2012-02-10T14:33:52Z</dcterms:created>
  <dcterms:modified xsi:type="dcterms:W3CDTF">2014-01-31T21:59:18Z</dcterms:modified>
</cp:coreProperties>
</file>