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15480" windowHeight="8355"/>
  </bookViews>
  <sheets>
    <sheet name="Avance fisico PDD" sheetId="10" r:id="rId1"/>
    <sheet name="Hoja1" sheetId="11" r:id="rId2"/>
    <sheet name="Hoja2" sheetId="12" r:id="rId3"/>
  </sheets>
  <calcPr calcId="145621"/>
</workbook>
</file>

<file path=xl/calcChain.xml><?xml version="1.0" encoding="utf-8"?>
<calcChain xmlns="http://schemas.openxmlformats.org/spreadsheetml/2006/main">
  <c r="C3" i="11" l="1"/>
  <c r="K17" i="10" l="1"/>
  <c r="J17" i="10" s="1"/>
  <c r="I17" i="10" s="1"/>
  <c r="K18" i="10"/>
  <c r="J18" i="10" s="1"/>
  <c r="I18" i="10" s="1"/>
  <c r="K19" i="10"/>
  <c r="J19" i="10" s="1"/>
  <c r="I19" i="10" s="1"/>
  <c r="K20" i="10"/>
  <c r="J20" i="10" s="1"/>
  <c r="I20" i="10" s="1"/>
  <c r="K21" i="10"/>
  <c r="J21" i="10" s="1"/>
  <c r="I21" i="10" s="1"/>
  <c r="K22" i="10"/>
  <c r="J22" i="10" s="1"/>
  <c r="I22" i="10" s="1"/>
  <c r="K23" i="10"/>
  <c r="J23" i="10" s="1"/>
  <c r="I23" i="10" s="1"/>
  <c r="K24" i="10"/>
  <c r="J24" i="10" s="1"/>
  <c r="I24" i="10" s="1"/>
  <c r="K8" i="10"/>
  <c r="J8" i="10" s="1"/>
  <c r="I8" i="10" s="1"/>
  <c r="K9" i="10"/>
  <c r="J9" i="10" s="1"/>
  <c r="I9" i="10" s="1"/>
  <c r="K10" i="10"/>
  <c r="J10" i="10" s="1"/>
  <c r="I10" i="10" s="1"/>
  <c r="K11" i="10"/>
  <c r="J11" i="10" s="1"/>
  <c r="I11" i="10" s="1"/>
  <c r="K12" i="10"/>
  <c r="J12" i="10" s="1"/>
  <c r="I12" i="10" s="1"/>
  <c r="K13" i="10"/>
  <c r="J13" i="10" s="1"/>
  <c r="I13" i="10" s="1"/>
  <c r="K14" i="10"/>
  <c r="J14" i="10" s="1"/>
  <c r="I14" i="10" s="1"/>
  <c r="K15" i="10"/>
  <c r="J15" i="10" s="1"/>
  <c r="I15" i="10" s="1"/>
  <c r="K16" i="10"/>
  <c r="J16" i="10" s="1"/>
  <c r="I16" i="10" s="1"/>
  <c r="K7" i="10"/>
  <c r="J7" i="10" s="1"/>
  <c r="B7" i="11" l="1"/>
  <c r="I7" i="10"/>
  <c r="C7" i="11" s="1"/>
  <c r="Z24" i="10"/>
  <c r="Y24" i="10" s="1"/>
  <c r="X24" i="10"/>
  <c r="W24" i="10" s="1"/>
  <c r="T24" i="10"/>
  <c r="S24" i="10" s="1"/>
  <c r="P24" i="10"/>
  <c r="O24" i="10" s="1"/>
  <c r="N24" i="10" s="1"/>
  <c r="Z23" i="10"/>
  <c r="Y23" i="10" s="1"/>
  <c r="X23" i="10"/>
  <c r="W23" i="10" s="1"/>
  <c r="T23" i="10"/>
  <c r="S23" i="10" s="1"/>
  <c r="P23" i="10"/>
  <c r="O23" i="10" s="1"/>
  <c r="N23" i="10" s="1"/>
  <c r="Z22" i="10"/>
  <c r="Y22" i="10" s="1"/>
  <c r="X22" i="10"/>
  <c r="W22" i="10" s="1"/>
  <c r="T22" i="10"/>
  <c r="S22" i="10" s="1"/>
  <c r="P22" i="10"/>
  <c r="O22" i="10" s="1"/>
  <c r="N22" i="10" s="1"/>
  <c r="Z21" i="10"/>
  <c r="Y21" i="10" s="1"/>
  <c r="X21" i="10"/>
  <c r="W21" i="10" s="1"/>
  <c r="T21" i="10"/>
  <c r="S21" i="10" s="1"/>
  <c r="P21" i="10"/>
  <c r="O21" i="10" s="1"/>
  <c r="N21" i="10" s="1"/>
  <c r="Z20" i="10"/>
  <c r="Y20" i="10" s="1"/>
  <c r="X20" i="10"/>
  <c r="W20" i="10" s="1"/>
  <c r="T20" i="10"/>
  <c r="S20" i="10" s="1"/>
  <c r="P20" i="10"/>
  <c r="O20" i="10" s="1"/>
  <c r="N20" i="10" s="1"/>
  <c r="Z19" i="10"/>
  <c r="Y19" i="10" s="1"/>
  <c r="X19" i="10"/>
  <c r="W19" i="10" s="1"/>
  <c r="T19" i="10"/>
  <c r="S19" i="10" s="1"/>
  <c r="P19" i="10"/>
  <c r="O19" i="10" s="1"/>
  <c r="N19" i="10" s="1"/>
  <c r="Z18" i="10"/>
  <c r="Y18" i="10" s="1"/>
  <c r="X18" i="10"/>
  <c r="W18" i="10" s="1"/>
  <c r="T18" i="10"/>
  <c r="S18" i="10" s="1"/>
  <c r="P18" i="10"/>
  <c r="O18" i="10" s="1"/>
  <c r="N18" i="10" s="1"/>
  <c r="B8" i="11" l="1"/>
  <c r="Z17" i="10"/>
  <c r="Y17" i="10"/>
  <c r="X17" i="10"/>
  <c r="W17" i="10" s="1"/>
  <c r="T17" i="10"/>
  <c r="S17" i="10"/>
  <c r="P17" i="10"/>
  <c r="O17" i="10" s="1"/>
  <c r="N17" i="10" s="1"/>
  <c r="Z16" i="10" l="1"/>
  <c r="Y16" i="10" s="1"/>
  <c r="Z15" i="10"/>
  <c r="Y15" i="10" s="1"/>
  <c r="Z14" i="10"/>
  <c r="Y14" i="10" s="1"/>
  <c r="Z9" i="10"/>
  <c r="Y9" i="10" s="1"/>
  <c r="X8" i="10"/>
  <c r="W8" i="10" s="1"/>
  <c r="X9" i="10"/>
  <c r="W9" i="10" s="1"/>
  <c r="X10" i="10"/>
  <c r="W10" i="10" s="1"/>
  <c r="X11" i="10"/>
  <c r="W11" i="10" s="1"/>
  <c r="X12" i="10"/>
  <c r="W12" i="10" s="1"/>
  <c r="X13" i="10"/>
  <c r="W13" i="10" s="1"/>
  <c r="X14" i="10"/>
  <c r="W14" i="10" s="1"/>
  <c r="X15" i="10"/>
  <c r="W15" i="10" s="1"/>
  <c r="X16" i="10"/>
  <c r="W16" i="10" s="1"/>
  <c r="Z7" i="10"/>
  <c r="Y7" i="10" s="1"/>
  <c r="X7" i="10"/>
  <c r="W7" i="10" s="1"/>
  <c r="T8" i="10"/>
  <c r="S8" i="10" s="1"/>
  <c r="T9" i="10"/>
  <c r="S9" i="10" s="1"/>
  <c r="T10" i="10"/>
  <c r="S10" i="10" s="1"/>
  <c r="T11" i="10"/>
  <c r="S11" i="10" s="1"/>
  <c r="T12" i="10"/>
  <c r="S12" i="10" s="1"/>
  <c r="T13" i="10"/>
  <c r="S13" i="10" s="1"/>
  <c r="T14" i="10"/>
  <c r="S14" i="10" s="1"/>
  <c r="T15" i="10"/>
  <c r="S15" i="10" s="1"/>
  <c r="T16" i="10"/>
  <c r="S16" i="10" s="1"/>
  <c r="T7" i="10"/>
  <c r="S7" i="10" s="1"/>
  <c r="P8" i="10"/>
  <c r="O8" i="10" s="1"/>
  <c r="P9" i="10"/>
  <c r="O9" i="10" s="1"/>
  <c r="N9" i="10" s="1"/>
  <c r="P10" i="10"/>
  <c r="O10" i="10" s="1"/>
  <c r="N10" i="10" s="1"/>
  <c r="P11" i="10"/>
  <c r="O11" i="10" s="1"/>
  <c r="N11" i="10" s="1"/>
  <c r="P12" i="10"/>
  <c r="O12" i="10" s="1"/>
  <c r="N12" i="10" s="1"/>
  <c r="P13" i="10"/>
  <c r="O13" i="10" s="1"/>
  <c r="N13" i="10" s="1"/>
  <c r="P14" i="10"/>
  <c r="O14" i="10" s="1"/>
  <c r="N14" i="10" s="1"/>
  <c r="P15" i="10"/>
  <c r="O15" i="10" s="1"/>
  <c r="N15" i="10" s="1"/>
  <c r="P16" i="10"/>
  <c r="O16" i="10" s="1"/>
  <c r="N16" i="10" s="1"/>
  <c r="P7" i="10"/>
  <c r="O7" i="10" s="1"/>
  <c r="N7" i="10" s="1"/>
  <c r="Z8" i="10"/>
  <c r="Y8" i="10" s="1"/>
  <c r="Z10" i="10"/>
  <c r="Y10" i="10" s="1"/>
  <c r="Z11" i="10"/>
  <c r="Y11" i="10" s="1"/>
  <c r="Z12" i="10"/>
  <c r="Y12" i="10" s="1"/>
  <c r="Z13" i="10"/>
  <c r="Y13" i="10" s="1"/>
  <c r="B3" i="11" l="1"/>
  <c r="B4" i="11" s="1"/>
  <c r="N8" i="10"/>
  <c r="C11" i="11" s="1"/>
  <c r="B11" i="11"/>
  <c r="B12" i="11" l="1"/>
</calcChain>
</file>

<file path=xl/sharedStrings.xml><?xml version="1.0" encoding="utf-8"?>
<sst xmlns="http://schemas.openxmlformats.org/spreadsheetml/2006/main" count="96" uniqueCount="67">
  <si>
    <t>Meta</t>
  </si>
  <si>
    <t>Avance físico de la Meta anual</t>
  </si>
  <si>
    <t>Avance físico de la Meta del cuatrienio</t>
  </si>
  <si>
    <t>DEFINICIÓN
→</t>
  </si>
  <si>
    <t>indicador</t>
  </si>
  <si>
    <t>Meta Cuatrenio</t>
  </si>
  <si>
    <t>P</t>
  </si>
  <si>
    <t>E</t>
  </si>
  <si>
    <t>TABLERO DE CONTROL</t>
  </si>
  <si>
    <t xml:space="preserve">Programa </t>
  </si>
  <si>
    <t>Subprograma</t>
  </si>
  <si>
    <t>a</t>
  </si>
  <si>
    <t>SECRETARIA DE PLANEACION -FECHA DE CORTE JUNIO 15 DEL 2013</t>
  </si>
  <si>
    <t>TENER AGUA POTABLE Y SANEAMIENTO, ES LO BASICO</t>
  </si>
  <si>
    <t>Agua Potable</t>
  </si>
  <si>
    <t>A 2015 Haber Cumplido el 100% anual del seguimiento al mantenimiento de redes de acueducto.</t>
  </si>
  <si>
    <t>A 2015  Haber ampliado las  redes de acueducto a 1501 nuevas   viviendas.</t>
  </si>
  <si>
    <t>A 2015 Haber Implementado un sistema alternativo de acueducto para el sector rural</t>
  </si>
  <si>
    <t>Alcantarillado</t>
  </si>
  <si>
    <t>A 2014 Haber revaluado los estudios y diseños para la ampliación del sistema de redes de alcantarillado para San Luis y la loma en San Andrés – Sector Rural</t>
  </si>
  <si>
    <t xml:space="preserve">A 2015 Haber incrementado en 75 el número de viviendas con el servicio de alcantarillado en el área rural </t>
  </si>
  <si>
    <t>A 2015 Haber ampliado a 33.6 Kilómetros  de redes de longitud de redes de alcantarillado.</t>
  </si>
  <si>
    <t>A 2015 Haber implementado y mantenido un sistema de tratamiento integral de lodos y aguas residuales</t>
  </si>
  <si>
    <t>Gestión Integral de Residuos Sólidos</t>
  </si>
  <si>
    <t>A 2015 Haber cumplido el 100% anual de las acciones estipuladas a corto plazo del  Plan de Gestión Integral de Residuos Sólidos-PGIRS-</t>
  </si>
  <si>
    <t xml:space="preserve"> Apoyo en la Implementación del Sistema de Saneamiento Básico de Providencia</t>
  </si>
  <si>
    <t>A 2015 Haber Formulado e implementado un plan anual de seguimiento a las metas del Plan de Desarrollo del Municipio en su componente de agua potable y saneamiento, hasta nueva certificación.</t>
  </si>
  <si>
    <t xml:space="preserve">Política de Planes Sectoriales de Saneamiento </t>
  </si>
  <si>
    <t xml:space="preserve">A 2015 Haber Ejecutado el 100%  anual de las políticas  establecidas en los   planes sectoriales  </t>
  </si>
  <si>
    <t>Porcentaje de seguimiento al mantenimiento</t>
  </si>
  <si>
    <t>Número viviendas conectadas</t>
  </si>
  <si>
    <t>Sistema implementado</t>
  </si>
  <si>
    <t>Estudio actualizado</t>
  </si>
  <si>
    <t>Número de nuevas viviendas conectadas al servicio de alcantarillado</t>
  </si>
  <si>
    <t>Km de redes ampliadas</t>
  </si>
  <si>
    <t>Número de sistemas implementados</t>
  </si>
  <si>
    <t>Porcentaje del cumplimiento de acciones</t>
  </si>
  <si>
    <t>Plan formulado e implementado</t>
  </si>
  <si>
    <t>Porcentaje del plan ejecutado</t>
  </si>
  <si>
    <t>MAS Y MEJOR INFRAESTRUCTURA PARA EL DESARROLLO</t>
  </si>
  <si>
    <t>Grandes Obras de  Infraestructura Públicas</t>
  </si>
  <si>
    <t>A 2015 haber gestionado la masificación del gas combustible domiciliario por redes físicas</t>
  </si>
  <si>
    <t>Número de gestiones realizadas</t>
  </si>
  <si>
    <t>A</t>
  </si>
  <si>
    <t>viene de infraestructura</t>
  </si>
  <si>
    <t>MAS AMIGOS DEL MEDIO AMBIENTE, MENOS CONTAMINACION</t>
  </si>
  <si>
    <t>Fortalecer la Gestión Ambiental Departamental.</t>
  </si>
  <si>
    <t>A 2015 haber implementado tres (3) proyectos de reconversión ambiental para la aplicación de prácticas sensatas en Energia, manejo de residuos (solidos y liquidos) con comunidades y sectores productivos</t>
  </si>
  <si>
    <t>Número de proyectos de reconversión ambiental implementados.</t>
  </si>
  <si>
    <t>A 2014 haber realizado dos (2) asistencias técnicas al municipio de Providencia para la aplicación de prácticas sensatas en energia manejo de residuos solidos y liquidos.</t>
  </si>
  <si>
    <t>Número de asistencias técnicas brindadas al municipio de Providencia.</t>
  </si>
  <si>
    <t>A  2014 haber desarrollado un (1) estudio técnico integral para identificar y analizar la huella de carbono para diferentes sectores del departamento(turismo, agricultura, pesca, transporte marítimo y terrestre</t>
  </si>
  <si>
    <t>Número de estudios técnicos integrales realizados</t>
  </si>
  <si>
    <t>A 2014 haber implementado un (1) proyecto de gestión ambiental institucional al interior de la gobernación del departamento  que promueva el uso eficiente del agua y de la energía, manejo de residuos</t>
  </si>
  <si>
    <t>Número de proyectos implementados</t>
  </si>
  <si>
    <t>A 2015 haber implementado una (1) estrategia de fortalecimiento de capital humano en materia ambiental con el fin de fortalecer la capacidad técnica local y fomentar el desarrollo de investigaciones en el archipiélago.</t>
  </si>
  <si>
    <t>Número de estrategias formuladas e implementadas</t>
  </si>
  <si>
    <t>A 2015 haber realizado un estudio de factibilidad para la implemetación de una alternativa de fortalecimiento y/o ubicación de campo santo y su implemetación en la Isla de San Andrés</t>
  </si>
  <si>
    <t>Estudio de factibilidad con ubicación e implementación de camposanto</t>
  </si>
  <si>
    <t>A 2015 haber adecuado y/o ampliado la capacidad de un cementerio</t>
  </si>
  <si>
    <t>Cementerio adecuado y/o ampliado</t>
  </si>
  <si>
    <t>VIENE DE PLANEACION</t>
  </si>
  <si>
    <t>TABLERO DE CONTROL CULTURA EN EL CUATRIENIO</t>
  </si>
  <si>
    <t xml:space="preserve">Ejecutado </t>
  </si>
  <si>
    <t>Sin ejecutar</t>
  </si>
  <si>
    <t>TABLERO DE CONTROL CULTURA 2012</t>
  </si>
  <si>
    <t>TABLERO DE CONTROL CULTURA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</si>
</sst>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36"/>
      <color theme="1"/>
      <name val="Arial Narrow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1"/>
      <color rgb="FFFFFFFF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6"/>
      <color theme="1"/>
      <name val="Arial Narrow"/>
      <family val="2"/>
    </font>
    <font>
      <sz val="10"/>
      <color rgb="FF000000"/>
      <name val="Arial Narrow"/>
      <family val="2"/>
    </font>
    <font>
      <sz val="11"/>
      <name val="Arial Narrow"/>
      <family val="2"/>
    </font>
    <font>
      <b/>
      <sz val="11"/>
      <color rgb="FFFA7D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9EAF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6" fillId="8" borderId="8" applyNumberFormat="0" applyAlignment="0" applyProtection="0"/>
    <xf numFmtId="0" fontId="4" fillId="9" borderId="0" applyNumberFormat="0" applyBorder="0" applyAlignment="0" applyProtection="0"/>
  </cellStyleXfs>
  <cellXfs count="85">
    <xf numFmtId="0" fontId="0" fillId="0" borderId="0" xfId="0"/>
    <xf numFmtId="0" fontId="5" fillId="0" borderId="0" xfId="0" applyFont="1"/>
    <xf numFmtId="0" fontId="0" fillId="2" borderId="0" xfId="0" applyFill="1"/>
    <xf numFmtId="0" fontId="6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" fontId="7" fillId="0" borderId="3" xfId="0" applyNumberFormat="1" applyFont="1" applyBorder="1" applyAlignment="1">
      <alignment vertical="center"/>
    </xf>
    <xf numFmtId="0" fontId="8" fillId="2" borderId="3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9" fontId="2" fillId="2" borderId="3" xfId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9" fontId="3" fillId="2" borderId="3" xfId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justify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" fontId="11" fillId="0" borderId="0" xfId="0" applyNumberFormat="1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1" fontId="11" fillId="7" borderId="0" xfId="0" applyNumberFormat="1" applyFont="1" applyFill="1" applyBorder="1" applyAlignment="1">
      <alignment vertical="center"/>
    </xf>
    <xf numFmtId="1" fontId="13" fillId="0" borderId="3" xfId="0" applyNumberFormat="1" applyFont="1" applyFill="1" applyBorder="1" applyAlignment="1" applyProtection="1">
      <alignment horizontal="center" vertical="center"/>
      <protection hidden="1"/>
    </xf>
    <xf numFmtId="1" fontId="13" fillId="0" borderId="3" xfId="0" applyNumberFormat="1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 applyProtection="1">
      <alignment vertical="center"/>
      <protection hidden="1"/>
    </xf>
    <xf numFmtId="0" fontId="5" fillId="0" borderId="0" xfId="0" applyFont="1" applyFill="1"/>
    <xf numFmtId="0" fontId="8" fillId="0" borderId="3" xfId="0" applyFont="1" applyFill="1" applyBorder="1" applyAlignment="1">
      <alignment horizontal="justify" vertical="center" wrapText="1"/>
    </xf>
    <xf numFmtId="0" fontId="14" fillId="0" borderId="3" xfId="0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9" fontId="2" fillId="2" borderId="3" xfId="1" applyFont="1" applyFill="1" applyBorder="1" applyAlignment="1" applyProtection="1">
      <alignment horizontal="center" vertical="center"/>
      <protection locked="0"/>
    </xf>
    <xf numFmtId="3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1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3" xfId="1" applyNumberFormat="1" applyFont="1" applyFill="1" applyBorder="1" applyAlignment="1">
      <alignment horizontal="center" vertical="center"/>
    </xf>
    <xf numFmtId="0" fontId="17" fillId="8" borderId="11" xfId="2" applyFont="1" applyBorder="1" applyAlignment="1">
      <alignment vertical="justify" wrapText="1"/>
    </xf>
    <xf numFmtId="0" fontId="18" fillId="0" borderId="0" xfId="0" applyFont="1"/>
    <xf numFmtId="0" fontId="19" fillId="0" borderId="0" xfId="0" applyFont="1"/>
    <xf numFmtId="0" fontId="20" fillId="9" borderId="12" xfId="3" applyFont="1" applyBorder="1"/>
    <xf numFmtId="166" fontId="20" fillId="9" borderId="3" xfId="3" applyNumberFormat="1" applyFont="1" applyBorder="1" applyAlignment="1">
      <alignment vertical="center"/>
    </xf>
    <xf numFmtId="0" fontId="20" fillId="0" borderId="0" xfId="0" applyFont="1"/>
    <xf numFmtId="0" fontId="20" fillId="9" borderId="14" xfId="3" applyFont="1" applyBorder="1"/>
    <xf numFmtId="166" fontId="20" fillId="9" borderId="15" xfId="3" applyNumberFormat="1" applyFont="1" applyBorder="1"/>
    <xf numFmtId="0" fontId="21" fillId="8" borderId="11" xfId="2" applyFont="1" applyBorder="1" applyAlignment="1">
      <alignment vertical="justify" wrapText="1"/>
    </xf>
    <xf numFmtId="0" fontId="0" fillId="10" borderId="0" xfId="0" applyFill="1"/>
    <xf numFmtId="0" fontId="15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justify" wrapText="1"/>
    </xf>
    <xf numFmtId="0" fontId="1" fillId="3" borderId="2" xfId="0" applyFont="1" applyFill="1" applyBorder="1" applyAlignment="1">
      <alignment horizontal="center" vertical="justify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 wrapText="1"/>
    </xf>
    <xf numFmtId="166" fontId="20" fillId="9" borderId="13" xfId="3" applyNumberFormat="1" applyFont="1" applyBorder="1" applyAlignment="1">
      <alignment horizontal="center" vertical="center"/>
    </xf>
    <xf numFmtId="166" fontId="20" fillId="9" borderId="16" xfId="3" applyNumberFormat="1" applyFont="1" applyBorder="1" applyAlignment="1">
      <alignment horizontal="center" vertical="center"/>
    </xf>
    <xf numFmtId="0" fontId="17" fillId="8" borderId="9" xfId="2" applyFont="1" applyBorder="1" applyAlignment="1">
      <alignment horizontal="center" vertical="justify" wrapText="1"/>
    </xf>
    <xf numFmtId="0" fontId="17" fillId="8" borderId="10" xfId="2" applyFont="1" applyBorder="1" applyAlignment="1">
      <alignment horizontal="center" vertical="justify" wrapText="1"/>
    </xf>
    <xf numFmtId="0" fontId="21" fillId="8" borderId="9" xfId="2" applyFont="1" applyBorder="1" applyAlignment="1">
      <alignment horizontal="center" vertical="justify" wrapText="1"/>
    </xf>
    <xf numFmtId="0" fontId="21" fillId="8" borderId="10" xfId="2" applyFont="1" applyBorder="1" applyAlignment="1">
      <alignment horizontal="center" vertical="justify" wrapText="1"/>
    </xf>
  </cellXfs>
  <cellStyles count="4">
    <cellStyle name="40% - Énfasis2" xfId="3" builtinId="35"/>
    <cellStyle name="Cálculo" xfId="2" builtinId="22"/>
    <cellStyle name="Normal" xfId="0" builtinId="0"/>
    <cellStyle name="Porcentaje" xfId="1" builtinId="5"/>
  </cellStyles>
  <dxfs count="477"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Avance físico de la Meta </a:t>
            </a:r>
            <a:r>
              <a:rPr lang="es-CO" sz="1800" b="1" i="0" baseline="0">
                <a:effectLst/>
              </a:rPr>
              <a:t>2013</a:t>
            </a:r>
            <a:endParaRPr lang="es-CO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SERVICIOS</a:t>
            </a:r>
            <a:r>
              <a:rPr lang="es-CO" sz="1600" baseline="0"/>
              <a:t> PUBLICOS</a:t>
            </a:r>
            <a:endParaRPr lang="es-CO" sz="1600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1"/>
            <c:bubble3D val="0"/>
            <c:spPr>
              <a:solidFill>
                <a:srgbClr val="92D050"/>
              </a:solidFill>
            </c:spPr>
          </c:dPt>
          <c:dPt>
            <c:idx val="2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delete val="1"/>
            </c:dLbl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Hoja1!$A$10:$A$12</c:f>
              <c:strCache>
                <c:ptCount val="3"/>
                <c:pt idx="0">
                  <c:v>TABLERO DE CONTROL CULTURA 2013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Hoja1!$B$10:$B$12</c:f>
              <c:numCache>
                <c:formatCode>_(* #,##0_);_(* \(#,##0\);_(* "-"??_);_(@_)</c:formatCode>
                <c:ptCount val="3"/>
                <c:pt idx="1">
                  <c:v>4.0612500000000002</c:v>
                </c:pt>
                <c:pt idx="2">
                  <c:v>4.9387499999999998</c:v>
                </c:pt>
              </c:numCache>
            </c:numRef>
          </c:val>
        </c:ser>
        <c:ser>
          <c:idx val="1"/>
          <c:order val="1"/>
          <c:dLbls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Hoja1!$A$10:$A$12</c:f>
              <c:strCache>
                <c:ptCount val="3"/>
                <c:pt idx="0">
                  <c:v>TABLERO DE CONTROL CULTURA 2013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Hoja1!$C$10:$C$12</c:f>
              <c:numCache>
                <c:formatCode>_(* #,##0_);_(* \(#,##0\);_(* "-"??_);_(@_)</c:formatCode>
                <c:ptCount val="3"/>
                <c:pt idx="1">
                  <c:v>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Avance físico de la Meta </a:t>
            </a:r>
            <a:r>
              <a:rPr lang="es-CO" sz="1800" b="1" i="0" baseline="0">
                <a:effectLst/>
              </a:rPr>
              <a:t>2012</a:t>
            </a:r>
            <a:endParaRPr lang="es-CO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SERVICIOS</a:t>
            </a:r>
            <a:r>
              <a:rPr lang="es-CO" sz="1600" baseline="0"/>
              <a:t> PUBLICOS</a:t>
            </a:r>
            <a:r>
              <a:rPr lang="es-CO" sz="1600"/>
              <a:t>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1"/>
            <c:bubble3D val="0"/>
            <c:spPr>
              <a:solidFill>
                <a:srgbClr val="92D050"/>
              </a:solidFill>
            </c:spPr>
          </c:dPt>
          <c:dPt>
            <c:idx val="2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delete val="1"/>
            </c:dLbl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Hoja1!$A$6:$A$8</c:f>
              <c:strCache>
                <c:ptCount val="3"/>
                <c:pt idx="0">
                  <c:v>TABLERO DE CONTROL CULTURA 2012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Hoja1!$B$6:$B$8</c:f>
              <c:numCache>
                <c:formatCode>_(* #,##0_);_(* \(#,##0\);_(* "-"??_);_(@_)</c:formatCode>
                <c:ptCount val="3"/>
                <c:pt idx="1">
                  <c:v>2.9439198377669094</c:v>
                </c:pt>
                <c:pt idx="2">
                  <c:v>3.0560801622330906</c:v>
                </c:pt>
              </c:numCache>
            </c:numRef>
          </c:val>
        </c:ser>
        <c:ser>
          <c:idx val="1"/>
          <c:order val="1"/>
          <c:dLbls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Hoja1!$A$6:$A$8</c:f>
              <c:strCache>
                <c:ptCount val="3"/>
                <c:pt idx="0">
                  <c:v>TABLERO DE CONTROL CULTURA 2012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Hoja1!$C$6:$C$8</c:f>
              <c:numCache>
                <c:formatCode>_(* #,##0_);_(* \(#,##0\);_(* "-"??_);_(@_)</c:formatCode>
                <c:ptCount val="3"/>
                <c:pt idx="1">
                  <c:v>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600"/>
              <a:t>Avance físico de la Meta del cuatrienio SERVICIOS PUBLICOS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2D050"/>
            </a:solidFill>
          </c:spPr>
          <c:explosion val="25"/>
          <c:dPt>
            <c:idx val="2"/>
            <c:bubble3D val="0"/>
            <c:spPr>
              <a:solidFill>
                <a:schemeClr val="accent2"/>
              </a:solidFill>
            </c:spPr>
          </c:dPt>
          <c:dLbls>
            <c:dLbl>
              <c:idx val="0"/>
              <c:delete val="1"/>
            </c:dLbl>
            <c:numFmt formatCode="0.00%" sourceLinked="0"/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Hoja1!$A$2:$A$4</c:f>
              <c:strCache>
                <c:ptCount val="3"/>
                <c:pt idx="0">
                  <c:v>TABLERO DE CONTROL CULTURA EN EL CUATRIENIO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Hoja1!$B$2:$B$4</c:f>
              <c:numCache>
                <c:formatCode>_(* #,##0_);_(* \(#,##0\);_(* "-"??_);_(@_)</c:formatCode>
                <c:ptCount val="3"/>
                <c:pt idx="1">
                  <c:v>1.3168246563573882</c:v>
                </c:pt>
                <c:pt idx="2">
                  <c:v>16.683175343642613</c:v>
                </c:pt>
              </c:numCache>
            </c:numRef>
          </c:val>
        </c:ser>
        <c:ser>
          <c:idx val="1"/>
          <c:order val="1"/>
          <c:dLbls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Hoja1!$A$2:$A$4</c:f>
              <c:strCache>
                <c:ptCount val="3"/>
                <c:pt idx="0">
                  <c:v>TABLERO DE CONTROL CULTURA EN EL CUATRIENIO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Hoja1!$C$2:$C$4</c:f>
              <c:numCache>
                <c:formatCode>_(* #,##0_);_(* \(#,##0\);_(* "-"??_);_(@_)</c:formatCode>
                <c:ptCount val="3"/>
                <c:pt idx="1">
                  <c:v>18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600075</xdr:colOff>
      <xdr:row>0</xdr:row>
      <xdr:rowOff>1009650</xdr:rowOff>
    </xdr:to>
    <xdr:pic>
      <xdr:nvPicPr>
        <xdr:cNvPr id="1197" name="3 Imagen" descr="F:\CapturaGob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339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514350</xdr:colOff>
      <xdr:row>0</xdr:row>
      <xdr:rowOff>0</xdr:rowOff>
    </xdr:from>
    <xdr:to>
      <xdr:col>24</xdr:col>
      <xdr:colOff>1447800</xdr:colOff>
      <xdr:row>0</xdr:row>
      <xdr:rowOff>1009650</xdr:rowOff>
    </xdr:to>
    <xdr:pic>
      <xdr:nvPicPr>
        <xdr:cNvPr id="1198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0"/>
          <a:ext cx="43815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16</xdr:row>
      <xdr:rowOff>180975</xdr:rowOff>
    </xdr:from>
    <xdr:to>
      <xdr:col>14</xdr:col>
      <xdr:colOff>9525</xdr:colOff>
      <xdr:row>31</xdr:row>
      <xdr:rowOff>66675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7</xdr:col>
      <xdr:colOff>0</xdr:colOff>
      <xdr:row>31</xdr:row>
      <xdr:rowOff>76200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400050</xdr:colOff>
      <xdr:row>0</xdr:row>
      <xdr:rowOff>180975</xdr:rowOff>
    </xdr:from>
    <xdr:to>
      <xdr:col>10</xdr:col>
      <xdr:colOff>400050</xdr:colOff>
      <xdr:row>15</xdr:row>
      <xdr:rowOff>66675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tabSelected="1" zoomScaleNormal="100" workbookViewId="0">
      <pane ySplit="1" topLeftCell="A2" activePane="bottomLeft" state="frozen"/>
      <selection pane="bottomLeft" activeCell="A3" sqref="A3:Y3"/>
    </sheetView>
  </sheetViews>
  <sheetFormatPr baseColWidth="10" defaultColWidth="0" defaultRowHeight="16.5" zeroHeight="1" x14ac:dyDescent="0.3"/>
  <cols>
    <col min="1" max="1" width="16.28515625" style="1" customWidth="1"/>
    <col min="2" max="2" width="16" style="1" customWidth="1"/>
    <col min="3" max="3" width="20.7109375" style="1" customWidth="1"/>
    <col min="4" max="4" width="15" style="1" customWidth="1"/>
    <col min="5" max="5" width="11.28515625" style="1" hidden="1" customWidth="1"/>
    <col min="6" max="6" width="9.28515625" style="1" customWidth="1"/>
    <col min="7" max="7" width="6.28515625" style="1" customWidth="1"/>
    <col min="8" max="8" width="5.28515625" style="1" customWidth="1"/>
    <col min="9" max="9" width="5.28515625" style="1" hidden="1" customWidth="1"/>
    <col min="10" max="10" width="5.28515625" style="1" customWidth="1"/>
    <col min="11" max="11" width="5.28515625" style="1" hidden="1" customWidth="1"/>
    <col min="12" max="13" width="5.140625" style="1" customWidth="1"/>
    <col min="14" max="14" width="5.140625" style="1" hidden="1" customWidth="1"/>
    <col min="15" max="15" width="5.5703125" style="1" customWidth="1"/>
    <col min="16" max="16" width="6.42578125" style="1" hidden="1" customWidth="1"/>
    <col min="17" max="19" width="5.140625" style="1" customWidth="1"/>
    <col min="20" max="20" width="5.140625" style="1" hidden="1" customWidth="1"/>
    <col min="21" max="23" width="5.140625" style="1" customWidth="1"/>
    <col min="24" max="24" width="5.140625" style="1" hidden="1" customWidth="1"/>
    <col min="25" max="25" width="22" style="1" customWidth="1"/>
    <col min="26" max="26" width="15.42578125" style="1" hidden="1" customWidth="1"/>
    <col min="27" max="29" width="0" style="1" hidden="1" customWidth="1"/>
    <col min="30" max="16384" width="11.42578125" style="1" hidden="1"/>
  </cols>
  <sheetData>
    <row r="1" spans="1:26" ht="80.25" customHeight="1" x14ac:dyDescent="0.3">
      <c r="A1" s="74" t="s">
        <v>3</v>
      </c>
      <c r="B1" s="75"/>
      <c r="C1" s="76"/>
      <c r="D1" s="2"/>
      <c r="E1" s="3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6" ht="17.25" customHeight="1" x14ac:dyDescent="0.3">
      <c r="A2" s="77" t="s">
        <v>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6" x14ac:dyDescent="0.3">
      <c r="A3" s="65" t="s">
        <v>12</v>
      </c>
      <c r="B3" s="65"/>
      <c r="C3" s="65"/>
      <c r="D3" s="65"/>
      <c r="E3" s="65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</row>
    <row r="4" spans="1:26" ht="16.5" customHeight="1" x14ac:dyDescent="0.3">
      <c r="A4" s="65" t="s">
        <v>9</v>
      </c>
      <c r="B4" s="65" t="s">
        <v>10</v>
      </c>
      <c r="C4" s="70" t="s">
        <v>0</v>
      </c>
      <c r="D4" s="70" t="s">
        <v>4</v>
      </c>
      <c r="E4" s="4"/>
      <c r="F4" s="72" t="s">
        <v>5</v>
      </c>
      <c r="G4" s="65" t="s">
        <v>1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31"/>
      <c r="X4" s="31"/>
      <c r="Y4" s="70" t="s">
        <v>2</v>
      </c>
    </row>
    <row r="5" spans="1:26" x14ac:dyDescent="0.3">
      <c r="A5" s="65"/>
      <c r="B5" s="65"/>
      <c r="C5" s="71"/>
      <c r="D5" s="71"/>
      <c r="E5" s="5"/>
      <c r="F5" s="73"/>
      <c r="G5" s="65">
        <v>2012</v>
      </c>
      <c r="H5" s="65"/>
      <c r="I5" s="46"/>
      <c r="J5" s="33"/>
      <c r="K5" s="33"/>
      <c r="L5" s="65">
        <v>2013</v>
      </c>
      <c r="M5" s="65"/>
      <c r="N5" s="46"/>
      <c r="O5" s="33"/>
      <c r="P5" s="33"/>
      <c r="Q5" s="65">
        <v>2014</v>
      </c>
      <c r="R5" s="65"/>
      <c r="S5" s="33"/>
      <c r="T5" s="33"/>
      <c r="U5" s="65">
        <v>2015</v>
      </c>
      <c r="V5" s="65"/>
      <c r="W5" s="32"/>
      <c r="X5" s="32"/>
      <c r="Y5" s="71"/>
    </row>
    <row r="6" spans="1:26" x14ac:dyDescent="0.3">
      <c r="A6" s="24"/>
      <c r="B6" s="25"/>
      <c r="C6" s="26"/>
      <c r="D6" s="26"/>
      <c r="E6" s="26"/>
      <c r="F6" s="27"/>
      <c r="G6" s="28" t="s">
        <v>6</v>
      </c>
      <c r="H6" s="29" t="s">
        <v>7</v>
      </c>
      <c r="I6" s="29"/>
      <c r="J6" s="29"/>
      <c r="K6" s="29"/>
      <c r="L6" s="28" t="s">
        <v>6</v>
      </c>
      <c r="M6" s="29" t="s">
        <v>7</v>
      </c>
      <c r="N6" s="29"/>
      <c r="O6" s="29"/>
      <c r="P6" s="29"/>
      <c r="Q6" s="28" t="s">
        <v>6</v>
      </c>
      <c r="R6" s="29" t="s">
        <v>7</v>
      </c>
      <c r="S6" s="29"/>
      <c r="T6" s="29"/>
      <c r="U6" s="28" t="s">
        <v>6</v>
      </c>
      <c r="V6" s="29" t="s">
        <v>7</v>
      </c>
      <c r="W6" s="34"/>
      <c r="X6" s="34"/>
      <c r="Y6" s="26"/>
    </row>
    <row r="7" spans="1:26" s="13" customFormat="1" ht="45.75" customHeight="1" x14ac:dyDescent="0.3">
      <c r="A7" s="64" t="s">
        <v>13</v>
      </c>
      <c r="B7" s="64" t="s">
        <v>14</v>
      </c>
      <c r="C7" s="9" t="s">
        <v>15</v>
      </c>
      <c r="D7" s="9" t="s">
        <v>29</v>
      </c>
      <c r="E7" s="8" t="s">
        <v>11</v>
      </c>
      <c r="F7" s="17">
        <v>1</v>
      </c>
      <c r="G7" s="14">
        <v>1</v>
      </c>
      <c r="H7" s="20">
        <v>0.9</v>
      </c>
      <c r="I7" s="53">
        <f>IF(J7="NA",0,1)</f>
        <v>1</v>
      </c>
      <c r="J7" s="36">
        <f t="shared" ref="J7" si="0">IF(K7="NA","NA",IF(K7&gt;100,100,K7))</f>
        <v>90</v>
      </c>
      <c r="K7" s="37">
        <f t="shared" ref="K7" si="1">IF(G7&gt;0,(H7/G7)*100,IF(H7&gt;0,H7*100,"NA"))</f>
        <v>90</v>
      </c>
      <c r="L7" s="14">
        <v>1</v>
      </c>
      <c r="M7" s="47">
        <v>0.33</v>
      </c>
      <c r="N7" s="53">
        <f>IF(O7="NA",0,1)</f>
        <v>1</v>
      </c>
      <c r="O7" s="36">
        <f>IF(P7="NA","NA",IF(P7&gt;100,100,P7))</f>
        <v>33</v>
      </c>
      <c r="P7" s="37">
        <f t="shared" ref="P7" si="2">IF(L7&gt;0,(M7/L7)*100,IF(M7&gt;0,M7*100,"NA"))</f>
        <v>33</v>
      </c>
      <c r="Q7" s="14">
        <v>1</v>
      </c>
      <c r="R7" s="11">
        <v>0</v>
      </c>
      <c r="S7" s="36">
        <f>IF(T7="NA","NA",IF(T7&gt;100,100,T7))</f>
        <v>0</v>
      </c>
      <c r="T7" s="37">
        <f t="shared" ref="T7:T24" si="3">IF(Q7&gt;0,(R7/Q7)*100,IF(R7&gt;0,R7*100,"NA"))</f>
        <v>0</v>
      </c>
      <c r="U7" s="14">
        <v>1</v>
      </c>
      <c r="V7" s="11">
        <v>0</v>
      </c>
      <c r="W7" s="36">
        <f>IF(X7="NA","NA",IF(X7&gt;100,100,X7))</f>
        <v>0</v>
      </c>
      <c r="X7" s="37">
        <f t="shared" ref="X7:X24" si="4">IF(U7&gt;0,(V7/U7)*100,IF(V7&gt;0,V7*100,"NA"))</f>
        <v>0</v>
      </c>
      <c r="Y7" s="38">
        <f>IF(Z7&gt;100,100,Z7)</f>
        <v>30.75</v>
      </c>
      <c r="Z7" s="35">
        <f>IF(E7="a",(H7+M7+R7+V7)/(G7+L7+Q7+U7)*100,IF(E7=2015,(V7/F7)*100,IF(E7=2014,(R7/F7)*100,IF(E7=2013,(M7/F7)*100,IF(E7=2012,(H7/F7)*100,0)))))</f>
        <v>30.75</v>
      </c>
    </row>
    <row r="8" spans="1:26" s="13" customFormat="1" ht="45.75" x14ac:dyDescent="0.3">
      <c r="A8" s="64"/>
      <c r="B8" s="64"/>
      <c r="C8" s="7" t="s">
        <v>16</v>
      </c>
      <c r="D8" s="9" t="s">
        <v>30</v>
      </c>
      <c r="E8" s="8">
        <v>2013</v>
      </c>
      <c r="F8" s="12">
        <v>9700</v>
      </c>
      <c r="G8" s="18">
        <v>8300</v>
      </c>
      <c r="H8" s="21">
        <v>35</v>
      </c>
      <c r="I8" s="53">
        <f t="shared" ref="I8:I24" si="5">IF(J8="NA",0,1)</f>
        <v>1</v>
      </c>
      <c r="J8" s="36">
        <f t="shared" ref="J8:J17" si="6">IF(K8="NA","NA",IF(K8&gt;100,100,K8))</f>
        <v>0.42168674698795183</v>
      </c>
      <c r="K8" s="37">
        <f t="shared" ref="K8:K17" si="7">IF(G8&gt;0,(H8/G8)*100,IF(H8&gt;0,H8*100,"NA"))</f>
        <v>0.42168674698795183</v>
      </c>
      <c r="L8" s="15">
        <v>8800</v>
      </c>
      <c r="M8" s="48">
        <v>6787</v>
      </c>
      <c r="N8" s="53">
        <f t="shared" ref="N8:N24" si="8">IF(O8="NA",0,1)</f>
        <v>1</v>
      </c>
      <c r="O8" s="36">
        <f t="shared" ref="O8:O24" si="9">IF(P8="NA","NA",IF(P8&gt;100,100,P8))</f>
        <v>77.125</v>
      </c>
      <c r="P8" s="37">
        <f t="shared" ref="P8:P24" si="10">IF(L8&gt;0,(M8/L8)*100,IF(M8&gt;0,M8*100,"NA"))</f>
        <v>77.125</v>
      </c>
      <c r="Q8" s="15">
        <v>9200</v>
      </c>
      <c r="R8" s="11">
        <v>0</v>
      </c>
      <c r="S8" s="36">
        <f t="shared" ref="S8:S24" si="11">IF(T8="NA","NA",IF(T8&gt;100,100,T8))</f>
        <v>0</v>
      </c>
      <c r="T8" s="37">
        <f t="shared" si="3"/>
        <v>0</v>
      </c>
      <c r="U8" s="15">
        <v>9700</v>
      </c>
      <c r="V8" s="11">
        <v>0</v>
      </c>
      <c r="W8" s="36">
        <f t="shared" ref="W8:W24" si="12">IF(X8="NA","NA",IF(X8&gt;100,100,X8))</f>
        <v>0</v>
      </c>
      <c r="X8" s="37">
        <f t="shared" si="4"/>
        <v>0</v>
      </c>
      <c r="Y8" s="6">
        <f t="shared" ref="Y8:Y24" si="13">IF(Z8&gt;100,100,Z8)</f>
        <v>0.70329896907216494</v>
      </c>
      <c r="Z8" s="30">
        <f>+IF(E8="A",(H8+M8+R8+V8)/(G8+L8+Q8+U8)*100,((H8+M8+R8+V8)/F8))</f>
        <v>0.70329896907216494</v>
      </c>
    </row>
    <row r="9" spans="1:26" s="13" customFormat="1" ht="45.75" x14ac:dyDescent="0.3">
      <c r="A9" s="64"/>
      <c r="B9" s="64"/>
      <c r="C9" s="7" t="s">
        <v>17</v>
      </c>
      <c r="D9" s="9" t="s">
        <v>31</v>
      </c>
      <c r="E9" s="8" t="s">
        <v>11</v>
      </c>
      <c r="F9" s="12">
        <v>1</v>
      </c>
      <c r="G9" s="8">
        <v>0</v>
      </c>
      <c r="H9" s="10">
        <v>0</v>
      </c>
      <c r="I9" s="53">
        <f t="shared" si="5"/>
        <v>0</v>
      </c>
      <c r="J9" s="36" t="str">
        <f t="shared" si="6"/>
        <v>NA</v>
      </c>
      <c r="K9" s="37" t="str">
        <f t="shared" si="7"/>
        <v>NA</v>
      </c>
      <c r="L9" s="8">
        <v>1</v>
      </c>
      <c r="M9" s="49">
        <v>0</v>
      </c>
      <c r="N9" s="53">
        <f t="shared" si="8"/>
        <v>1</v>
      </c>
      <c r="O9" s="36">
        <f t="shared" si="9"/>
        <v>0</v>
      </c>
      <c r="P9" s="37">
        <f t="shared" si="10"/>
        <v>0</v>
      </c>
      <c r="Q9" s="8">
        <v>1</v>
      </c>
      <c r="R9" s="11">
        <v>0</v>
      </c>
      <c r="S9" s="36">
        <f t="shared" si="11"/>
        <v>0</v>
      </c>
      <c r="T9" s="37">
        <f t="shared" si="3"/>
        <v>0</v>
      </c>
      <c r="U9" s="8">
        <v>1</v>
      </c>
      <c r="V9" s="11">
        <v>0</v>
      </c>
      <c r="W9" s="36">
        <f t="shared" si="12"/>
        <v>0</v>
      </c>
      <c r="X9" s="37">
        <f t="shared" si="4"/>
        <v>0</v>
      </c>
      <c r="Y9" s="6">
        <f t="shared" si="13"/>
        <v>0</v>
      </c>
      <c r="Z9" s="35">
        <f>IF(E9="a",(H9+M9+R9+V9)/(G9+L9+Q9+U9)*100,IF(E9=2015,(V9/F9)*100,IF(E9=2014,(R9/F9)*100,IF(E9=2013,(M9/F9)*100,IF(E9=2012,(H9/F9)*100,0)))))</f>
        <v>0</v>
      </c>
    </row>
    <row r="10" spans="1:26" s="13" customFormat="1" ht="78" customHeight="1" x14ac:dyDescent="0.3">
      <c r="A10" s="64"/>
      <c r="B10" s="64" t="s">
        <v>18</v>
      </c>
      <c r="C10" s="7" t="s">
        <v>19</v>
      </c>
      <c r="D10" s="9" t="s">
        <v>32</v>
      </c>
      <c r="E10" s="8" t="s">
        <v>11</v>
      </c>
      <c r="F10" s="12">
        <v>1</v>
      </c>
      <c r="G10" s="8">
        <v>0</v>
      </c>
      <c r="H10" s="10">
        <v>0</v>
      </c>
      <c r="I10" s="53">
        <f t="shared" si="5"/>
        <v>0</v>
      </c>
      <c r="J10" s="36" t="str">
        <f t="shared" si="6"/>
        <v>NA</v>
      </c>
      <c r="K10" s="37" t="str">
        <f t="shared" si="7"/>
        <v>NA</v>
      </c>
      <c r="L10" s="8">
        <v>0</v>
      </c>
      <c r="M10" s="49">
        <v>0</v>
      </c>
      <c r="N10" s="53">
        <f t="shared" si="8"/>
        <v>0</v>
      </c>
      <c r="O10" s="36" t="str">
        <f t="shared" si="9"/>
        <v>NA</v>
      </c>
      <c r="P10" s="37" t="str">
        <f t="shared" si="10"/>
        <v>NA</v>
      </c>
      <c r="Q10" s="8">
        <v>1</v>
      </c>
      <c r="R10" s="11">
        <v>0</v>
      </c>
      <c r="S10" s="36">
        <f t="shared" si="11"/>
        <v>0</v>
      </c>
      <c r="T10" s="37">
        <f t="shared" si="3"/>
        <v>0</v>
      </c>
      <c r="U10" s="8">
        <v>0</v>
      </c>
      <c r="V10" s="11">
        <v>0</v>
      </c>
      <c r="W10" s="36" t="str">
        <f t="shared" si="12"/>
        <v>NA</v>
      </c>
      <c r="X10" s="37" t="str">
        <f t="shared" si="4"/>
        <v>NA</v>
      </c>
      <c r="Y10" s="6">
        <f t="shared" si="13"/>
        <v>0</v>
      </c>
      <c r="Z10" s="30">
        <f>+IF(E10="A",(H10+M10+R10+V10)/(G10+L10+Q10+U10)*100,((H10+M10+R10+V10)/F10))</f>
        <v>0</v>
      </c>
    </row>
    <row r="11" spans="1:26" s="13" customFormat="1" ht="56.25" x14ac:dyDescent="0.3">
      <c r="A11" s="64"/>
      <c r="B11" s="64"/>
      <c r="C11" s="7" t="s">
        <v>20</v>
      </c>
      <c r="D11" s="9" t="s">
        <v>33</v>
      </c>
      <c r="E11" s="8">
        <v>2013</v>
      </c>
      <c r="F11" s="12">
        <v>75</v>
      </c>
      <c r="G11" s="8">
        <v>0</v>
      </c>
      <c r="H11" s="22">
        <v>0</v>
      </c>
      <c r="I11" s="53">
        <f t="shared" si="5"/>
        <v>0</v>
      </c>
      <c r="J11" s="36" t="str">
        <f t="shared" si="6"/>
        <v>NA</v>
      </c>
      <c r="K11" s="37" t="str">
        <f t="shared" si="7"/>
        <v>NA</v>
      </c>
      <c r="L11" s="8">
        <v>25</v>
      </c>
      <c r="M11" s="49">
        <v>0</v>
      </c>
      <c r="N11" s="53">
        <f t="shared" si="8"/>
        <v>1</v>
      </c>
      <c r="O11" s="36">
        <f t="shared" si="9"/>
        <v>0</v>
      </c>
      <c r="P11" s="37">
        <f t="shared" si="10"/>
        <v>0</v>
      </c>
      <c r="Q11" s="8">
        <v>50</v>
      </c>
      <c r="R11" s="11">
        <v>0</v>
      </c>
      <c r="S11" s="36">
        <f t="shared" si="11"/>
        <v>0</v>
      </c>
      <c r="T11" s="37">
        <f t="shared" si="3"/>
        <v>0</v>
      </c>
      <c r="U11" s="8">
        <v>75</v>
      </c>
      <c r="V11" s="11">
        <v>0</v>
      </c>
      <c r="W11" s="36">
        <f t="shared" si="12"/>
        <v>0</v>
      </c>
      <c r="X11" s="37">
        <f t="shared" si="4"/>
        <v>0</v>
      </c>
      <c r="Y11" s="6">
        <f t="shared" si="13"/>
        <v>0</v>
      </c>
      <c r="Z11" s="30">
        <f>+IF(E11="A",(H11+M11+R11+V11)/(G11+L11+Q11+U11)*100,((H11+M11+R11+V11)/F11))</f>
        <v>0</v>
      </c>
    </row>
    <row r="12" spans="1:26" s="13" customFormat="1" ht="45.75" x14ac:dyDescent="0.3">
      <c r="A12" s="64"/>
      <c r="B12" s="64"/>
      <c r="C12" s="7" t="s">
        <v>21</v>
      </c>
      <c r="D12" s="9" t="s">
        <v>34</v>
      </c>
      <c r="E12" s="8">
        <v>2013</v>
      </c>
      <c r="F12" s="12">
        <v>33.6</v>
      </c>
      <c r="G12" s="19">
        <v>30.3</v>
      </c>
      <c r="H12" s="21">
        <v>0.9</v>
      </c>
      <c r="I12" s="53">
        <f t="shared" si="5"/>
        <v>1</v>
      </c>
      <c r="J12" s="36">
        <f t="shared" si="6"/>
        <v>2.9702970297029703</v>
      </c>
      <c r="K12" s="37">
        <f t="shared" si="7"/>
        <v>2.9702970297029703</v>
      </c>
      <c r="L12" s="23">
        <v>31.5</v>
      </c>
      <c r="M12" s="50">
        <v>32</v>
      </c>
      <c r="N12" s="53">
        <f t="shared" si="8"/>
        <v>1</v>
      </c>
      <c r="O12" s="36">
        <f t="shared" si="9"/>
        <v>100</v>
      </c>
      <c r="P12" s="37">
        <f t="shared" si="10"/>
        <v>101.58730158730158</v>
      </c>
      <c r="Q12" s="15">
        <v>32.6</v>
      </c>
      <c r="R12" s="11">
        <v>0</v>
      </c>
      <c r="S12" s="36">
        <f t="shared" si="11"/>
        <v>0</v>
      </c>
      <c r="T12" s="37">
        <f t="shared" si="3"/>
        <v>0</v>
      </c>
      <c r="U12" s="15">
        <v>33.6</v>
      </c>
      <c r="V12" s="11">
        <v>0</v>
      </c>
      <c r="W12" s="36">
        <f t="shared" si="12"/>
        <v>0</v>
      </c>
      <c r="X12" s="37">
        <f t="shared" si="4"/>
        <v>0</v>
      </c>
      <c r="Y12" s="6">
        <f t="shared" si="13"/>
        <v>0.97916666666666663</v>
      </c>
      <c r="Z12" s="30">
        <f>+IF(E12="A",(H12+M12+R12+V12)/(G12+L12+Q12+U12)*100,((H12+M12+R12+V12)/F12))</f>
        <v>0.97916666666666663</v>
      </c>
    </row>
    <row r="13" spans="1:26" s="13" customFormat="1" ht="60.75" customHeight="1" x14ac:dyDescent="0.3">
      <c r="A13" s="64"/>
      <c r="B13" s="64"/>
      <c r="C13" s="7" t="s">
        <v>22</v>
      </c>
      <c r="D13" s="9" t="s">
        <v>35</v>
      </c>
      <c r="E13" s="8" t="s">
        <v>11</v>
      </c>
      <c r="F13" s="12">
        <v>1</v>
      </c>
      <c r="G13" s="8">
        <v>0</v>
      </c>
      <c r="H13" s="10">
        <v>0</v>
      </c>
      <c r="I13" s="53">
        <f t="shared" si="5"/>
        <v>0</v>
      </c>
      <c r="J13" s="36" t="str">
        <f t="shared" si="6"/>
        <v>NA</v>
      </c>
      <c r="K13" s="37" t="str">
        <f t="shared" si="7"/>
        <v>NA</v>
      </c>
      <c r="L13" s="8">
        <v>0</v>
      </c>
      <c r="M13" s="49">
        <v>0</v>
      </c>
      <c r="N13" s="53">
        <f t="shared" si="8"/>
        <v>0</v>
      </c>
      <c r="O13" s="36" t="str">
        <f t="shared" si="9"/>
        <v>NA</v>
      </c>
      <c r="P13" s="37" t="str">
        <f t="shared" si="10"/>
        <v>NA</v>
      </c>
      <c r="Q13" s="8">
        <v>0</v>
      </c>
      <c r="R13" s="11">
        <v>0</v>
      </c>
      <c r="S13" s="36" t="str">
        <f t="shared" si="11"/>
        <v>NA</v>
      </c>
      <c r="T13" s="37" t="str">
        <f t="shared" si="3"/>
        <v>NA</v>
      </c>
      <c r="U13" s="11">
        <v>1</v>
      </c>
      <c r="V13" s="11">
        <v>0</v>
      </c>
      <c r="W13" s="36">
        <f t="shared" si="12"/>
        <v>0</v>
      </c>
      <c r="X13" s="37">
        <f t="shared" si="4"/>
        <v>0</v>
      </c>
      <c r="Y13" s="6">
        <f t="shared" si="13"/>
        <v>0</v>
      </c>
      <c r="Z13" s="30">
        <f>+IF(E13="A",(H13+M13+R13+V13)/(G13+L13+Q13+U13)*100,((H13+M13+R13+V13)/F13))</f>
        <v>0</v>
      </c>
    </row>
    <row r="14" spans="1:26" s="13" customFormat="1" ht="72" customHeight="1" x14ac:dyDescent="0.3">
      <c r="A14" s="64"/>
      <c r="B14" s="45" t="s">
        <v>23</v>
      </c>
      <c r="C14" s="9" t="s">
        <v>24</v>
      </c>
      <c r="D14" s="9" t="s">
        <v>36</v>
      </c>
      <c r="E14" s="8" t="s">
        <v>11</v>
      </c>
      <c r="F14" s="17">
        <v>1</v>
      </c>
      <c r="G14" s="14">
        <v>1</v>
      </c>
      <c r="H14" s="20">
        <v>0.61</v>
      </c>
      <c r="I14" s="53">
        <f t="shared" si="5"/>
        <v>1</v>
      </c>
      <c r="J14" s="36">
        <f t="shared" si="6"/>
        <v>61</v>
      </c>
      <c r="K14" s="37">
        <f t="shared" si="7"/>
        <v>61</v>
      </c>
      <c r="L14" s="14">
        <v>1</v>
      </c>
      <c r="M14" s="47">
        <v>0.44</v>
      </c>
      <c r="N14" s="53">
        <f t="shared" si="8"/>
        <v>1</v>
      </c>
      <c r="O14" s="36">
        <f t="shared" si="9"/>
        <v>44</v>
      </c>
      <c r="P14" s="37">
        <f t="shared" si="10"/>
        <v>44</v>
      </c>
      <c r="Q14" s="14">
        <v>1</v>
      </c>
      <c r="R14" s="11">
        <v>0</v>
      </c>
      <c r="S14" s="36">
        <f t="shared" si="11"/>
        <v>0</v>
      </c>
      <c r="T14" s="37">
        <f t="shared" si="3"/>
        <v>0</v>
      </c>
      <c r="U14" s="14">
        <v>1</v>
      </c>
      <c r="V14" s="11">
        <v>0</v>
      </c>
      <c r="W14" s="36">
        <f t="shared" si="12"/>
        <v>0</v>
      </c>
      <c r="X14" s="37">
        <f t="shared" si="4"/>
        <v>0</v>
      </c>
      <c r="Y14" s="6">
        <f t="shared" si="13"/>
        <v>26.25</v>
      </c>
      <c r="Z14" s="35">
        <f>IF(E14="a",(H14+M14+R14+V14)/(G14+L14+Q14+U14)*100,IF(E14=2015,(V14/F14)*100,IF(E14=2014,(R14/F14)*100,IF(E14=2013,(M14/F14)*100,IF(E14=2012,(H14/F14)*100,0)))))</f>
        <v>26.25</v>
      </c>
    </row>
    <row r="15" spans="1:26" s="13" customFormat="1" ht="99" x14ac:dyDescent="0.3">
      <c r="A15" s="64"/>
      <c r="B15" s="45" t="s">
        <v>25</v>
      </c>
      <c r="C15" s="9" t="s">
        <v>26</v>
      </c>
      <c r="D15" s="9" t="s">
        <v>37</v>
      </c>
      <c r="E15" s="8" t="s">
        <v>11</v>
      </c>
      <c r="F15" s="16">
        <v>1</v>
      </c>
      <c r="G15" s="8">
        <v>1</v>
      </c>
      <c r="H15" s="10">
        <v>1</v>
      </c>
      <c r="I15" s="53">
        <f t="shared" si="5"/>
        <v>1</v>
      </c>
      <c r="J15" s="36">
        <f t="shared" si="6"/>
        <v>100</v>
      </c>
      <c r="K15" s="37">
        <f t="shared" si="7"/>
        <v>100</v>
      </c>
      <c r="L15" s="8">
        <v>1</v>
      </c>
      <c r="M15" s="49">
        <v>1</v>
      </c>
      <c r="N15" s="53">
        <f t="shared" si="8"/>
        <v>1</v>
      </c>
      <c r="O15" s="36">
        <f t="shared" si="9"/>
        <v>100</v>
      </c>
      <c r="P15" s="37">
        <f t="shared" si="10"/>
        <v>100</v>
      </c>
      <c r="Q15" s="8">
        <v>1</v>
      </c>
      <c r="R15" s="11">
        <v>0</v>
      </c>
      <c r="S15" s="36">
        <f t="shared" si="11"/>
        <v>0</v>
      </c>
      <c r="T15" s="37">
        <f t="shared" si="3"/>
        <v>0</v>
      </c>
      <c r="U15" s="8">
        <v>1</v>
      </c>
      <c r="V15" s="11">
        <v>0</v>
      </c>
      <c r="W15" s="36">
        <f t="shared" si="12"/>
        <v>0</v>
      </c>
      <c r="X15" s="37">
        <f t="shared" si="4"/>
        <v>0</v>
      </c>
      <c r="Y15" s="6">
        <f t="shared" si="13"/>
        <v>50</v>
      </c>
      <c r="Z15" s="35">
        <f>IF(E15="a",(H15+M15+R15+V15)/(G15+L15+Q15+U15)*100,IF(E15=2015,(V15/F15)*100,IF(E15=2014,(R15/F15)*100,IF(E15=2013,(M15/F15)*100,IF(E15=2012,(H15/F15)*100,0)))))</f>
        <v>50</v>
      </c>
    </row>
    <row r="16" spans="1:26" s="13" customFormat="1" ht="49.5" x14ac:dyDescent="0.3">
      <c r="A16" s="64"/>
      <c r="B16" s="45" t="s">
        <v>27</v>
      </c>
      <c r="C16" s="7" t="s">
        <v>28</v>
      </c>
      <c r="D16" s="9" t="s">
        <v>38</v>
      </c>
      <c r="E16" s="8" t="s">
        <v>11</v>
      </c>
      <c r="F16" s="17">
        <v>1</v>
      </c>
      <c r="G16" s="14">
        <v>1</v>
      </c>
      <c r="H16" s="20">
        <v>0.4</v>
      </c>
      <c r="I16" s="53">
        <f t="shared" si="5"/>
        <v>1</v>
      </c>
      <c r="J16" s="36">
        <f t="shared" si="6"/>
        <v>40</v>
      </c>
      <c r="K16" s="37">
        <f t="shared" si="7"/>
        <v>40</v>
      </c>
      <c r="L16" s="14">
        <v>1</v>
      </c>
      <c r="M16" s="47">
        <v>0.52</v>
      </c>
      <c r="N16" s="53">
        <f t="shared" si="8"/>
        <v>1</v>
      </c>
      <c r="O16" s="36">
        <f t="shared" si="9"/>
        <v>52</v>
      </c>
      <c r="P16" s="37">
        <f t="shared" si="10"/>
        <v>52</v>
      </c>
      <c r="Q16" s="14">
        <v>1</v>
      </c>
      <c r="R16" s="11">
        <v>0</v>
      </c>
      <c r="S16" s="36">
        <f t="shared" si="11"/>
        <v>0</v>
      </c>
      <c r="T16" s="37">
        <f t="shared" si="3"/>
        <v>0</v>
      </c>
      <c r="U16" s="14">
        <v>1</v>
      </c>
      <c r="V16" s="11">
        <v>0</v>
      </c>
      <c r="W16" s="36">
        <f t="shared" si="12"/>
        <v>0</v>
      </c>
      <c r="X16" s="37">
        <f t="shared" si="4"/>
        <v>0</v>
      </c>
      <c r="Y16" s="6">
        <f t="shared" si="13"/>
        <v>23</v>
      </c>
      <c r="Z16" s="35">
        <f>IF(E16="a",(H16+M16+R16+V16)/(G16+L16+Q16+U16)*100,IF(E16=2015,(V16/F16)*100,IF(E16=2014,(R16/F16)*100,IF(E16=2013,(M16/F16)*100,IF(E16=2012,(H16/F16)*100,0)))))</f>
        <v>23</v>
      </c>
    </row>
    <row r="17" spans="1:27" s="39" customFormat="1" ht="61.5" customHeight="1" x14ac:dyDescent="0.3">
      <c r="A17" s="45" t="s">
        <v>39</v>
      </c>
      <c r="B17" s="45" t="s">
        <v>40</v>
      </c>
      <c r="C17" s="40" t="s">
        <v>41</v>
      </c>
      <c r="D17" s="12" t="s">
        <v>42</v>
      </c>
      <c r="E17" s="41" t="s">
        <v>43</v>
      </c>
      <c r="F17" s="11">
        <v>1</v>
      </c>
      <c r="G17" s="11">
        <v>0</v>
      </c>
      <c r="H17" s="11">
        <v>0</v>
      </c>
      <c r="I17" s="53">
        <f>IF(J17="NA",0,1)</f>
        <v>0</v>
      </c>
      <c r="J17" s="36" t="str">
        <f t="shared" si="6"/>
        <v>NA</v>
      </c>
      <c r="K17" s="37" t="str">
        <f t="shared" si="7"/>
        <v>NA</v>
      </c>
      <c r="L17" s="11">
        <v>0</v>
      </c>
      <c r="M17" s="51">
        <v>0</v>
      </c>
      <c r="N17" s="53">
        <f t="shared" si="8"/>
        <v>0</v>
      </c>
      <c r="O17" s="36" t="str">
        <f t="shared" si="9"/>
        <v>NA</v>
      </c>
      <c r="P17" s="37" t="str">
        <f t="shared" si="10"/>
        <v>NA</v>
      </c>
      <c r="Q17" s="11">
        <v>1</v>
      </c>
      <c r="R17" s="11">
        <v>0</v>
      </c>
      <c r="S17" s="36">
        <f t="shared" si="11"/>
        <v>0</v>
      </c>
      <c r="T17" s="37">
        <f t="shared" si="3"/>
        <v>0</v>
      </c>
      <c r="U17" s="42">
        <v>0</v>
      </c>
      <c r="V17" s="11">
        <v>0</v>
      </c>
      <c r="W17" s="36" t="str">
        <f t="shared" si="12"/>
        <v>NA</v>
      </c>
      <c r="X17" s="37" t="str">
        <f t="shared" si="4"/>
        <v>NA</v>
      </c>
      <c r="Y17" s="38">
        <f t="shared" si="13"/>
        <v>0</v>
      </c>
      <c r="Z17" s="43">
        <f t="shared" ref="Z17:Z24" si="14">IF(E17="a",(H17+M17+R17+V17)/F17*100,IF(E17=2015,(V17/F17)*100,IF(E17=2014,(R17/F17)*100,IF(E17=2013,(M17/F17)*100,IF(E17=2012,(H17/F17)*100,0)))))</f>
        <v>0</v>
      </c>
      <c r="AA17" s="39" t="s">
        <v>44</v>
      </c>
    </row>
    <row r="18" spans="1:27" ht="134.25" customHeight="1" x14ac:dyDescent="0.3">
      <c r="A18" s="66" t="s">
        <v>45</v>
      </c>
      <c r="B18" s="66" t="s">
        <v>46</v>
      </c>
      <c r="C18" s="9" t="s">
        <v>47</v>
      </c>
      <c r="D18" s="41" t="s">
        <v>48</v>
      </c>
      <c r="E18" s="41" t="s">
        <v>11</v>
      </c>
      <c r="F18" s="41">
        <v>3</v>
      </c>
      <c r="G18" s="44">
        <v>0</v>
      </c>
      <c r="H18" s="44">
        <v>0</v>
      </c>
      <c r="I18" s="53">
        <f t="shared" si="5"/>
        <v>0</v>
      </c>
      <c r="J18" s="36" t="str">
        <f t="shared" ref="J18:J24" si="15">IF(K18="NA","NA",IF(K18&gt;100,100,K18))</f>
        <v>NA</v>
      </c>
      <c r="K18" s="37" t="str">
        <f t="shared" ref="K18:K24" si="16">IF(G18&gt;0,(H18/G18)*100,IF(H18&gt;0,H18*100,"NA"))</f>
        <v>NA</v>
      </c>
      <c r="L18" s="44">
        <v>0</v>
      </c>
      <c r="M18" s="52">
        <v>0</v>
      </c>
      <c r="N18" s="53">
        <f t="shared" si="8"/>
        <v>0</v>
      </c>
      <c r="O18" s="36" t="str">
        <f t="shared" si="9"/>
        <v>NA</v>
      </c>
      <c r="P18" s="37" t="str">
        <f t="shared" si="10"/>
        <v>NA</v>
      </c>
      <c r="Q18" s="44">
        <v>1</v>
      </c>
      <c r="R18" s="44">
        <v>0</v>
      </c>
      <c r="S18" s="36">
        <f t="shared" si="11"/>
        <v>0</v>
      </c>
      <c r="T18" s="37">
        <f t="shared" si="3"/>
        <v>0</v>
      </c>
      <c r="U18" s="44">
        <v>2</v>
      </c>
      <c r="V18" s="44">
        <v>0</v>
      </c>
      <c r="W18" s="36">
        <f t="shared" si="12"/>
        <v>0</v>
      </c>
      <c r="X18" s="37">
        <f t="shared" si="4"/>
        <v>0</v>
      </c>
      <c r="Y18" s="38">
        <f t="shared" si="13"/>
        <v>0</v>
      </c>
      <c r="Z18" s="43">
        <f t="shared" si="14"/>
        <v>0</v>
      </c>
      <c r="AA18" s="1" t="s">
        <v>61</v>
      </c>
    </row>
    <row r="19" spans="1:27" ht="108" customHeight="1" x14ac:dyDescent="0.3">
      <c r="A19" s="67"/>
      <c r="B19" s="67"/>
      <c r="C19" s="9" t="s">
        <v>49</v>
      </c>
      <c r="D19" s="41" t="s">
        <v>50</v>
      </c>
      <c r="E19" s="41" t="s">
        <v>11</v>
      </c>
      <c r="F19" s="41">
        <v>2</v>
      </c>
      <c r="G19" s="44">
        <v>0</v>
      </c>
      <c r="H19" s="44">
        <v>0</v>
      </c>
      <c r="I19" s="53">
        <f t="shared" si="5"/>
        <v>0</v>
      </c>
      <c r="J19" s="36" t="str">
        <f t="shared" si="15"/>
        <v>NA</v>
      </c>
      <c r="K19" s="37" t="str">
        <f t="shared" si="16"/>
        <v>NA</v>
      </c>
      <c r="L19" s="44">
        <v>1</v>
      </c>
      <c r="M19" s="52">
        <v>0</v>
      </c>
      <c r="N19" s="53">
        <f t="shared" si="8"/>
        <v>1</v>
      </c>
      <c r="O19" s="36">
        <f t="shared" si="9"/>
        <v>0</v>
      </c>
      <c r="P19" s="37">
        <f t="shared" si="10"/>
        <v>0</v>
      </c>
      <c r="Q19" s="44">
        <v>1</v>
      </c>
      <c r="R19" s="44">
        <v>0</v>
      </c>
      <c r="S19" s="36">
        <f t="shared" si="11"/>
        <v>0</v>
      </c>
      <c r="T19" s="37">
        <f t="shared" si="3"/>
        <v>0</v>
      </c>
      <c r="U19" s="44">
        <v>0</v>
      </c>
      <c r="V19" s="44">
        <v>0</v>
      </c>
      <c r="W19" s="36" t="str">
        <f t="shared" si="12"/>
        <v>NA</v>
      </c>
      <c r="X19" s="37" t="str">
        <f t="shared" si="4"/>
        <v>NA</v>
      </c>
      <c r="Y19" s="38">
        <f t="shared" si="13"/>
        <v>0</v>
      </c>
      <c r="Z19" s="43">
        <f t="shared" si="14"/>
        <v>0</v>
      </c>
      <c r="AA19" s="1" t="s">
        <v>61</v>
      </c>
    </row>
    <row r="20" spans="1:27" ht="112.5" x14ac:dyDescent="0.3">
      <c r="A20" s="67"/>
      <c r="B20" s="67"/>
      <c r="C20" s="9" t="s">
        <v>51</v>
      </c>
      <c r="D20" s="41" t="s">
        <v>52</v>
      </c>
      <c r="E20" s="41" t="s">
        <v>11</v>
      </c>
      <c r="F20" s="41">
        <v>1</v>
      </c>
      <c r="G20" s="44">
        <v>0</v>
      </c>
      <c r="H20" s="44">
        <v>0</v>
      </c>
      <c r="I20" s="53">
        <f t="shared" si="5"/>
        <v>0</v>
      </c>
      <c r="J20" s="36" t="str">
        <f t="shared" si="15"/>
        <v>NA</v>
      </c>
      <c r="K20" s="37" t="str">
        <f t="shared" si="16"/>
        <v>NA</v>
      </c>
      <c r="L20" s="44">
        <v>0</v>
      </c>
      <c r="M20" s="52">
        <v>0</v>
      </c>
      <c r="N20" s="53">
        <f t="shared" si="8"/>
        <v>0</v>
      </c>
      <c r="O20" s="36" t="str">
        <f t="shared" si="9"/>
        <v>NA</v>
      </c>
      <c r="P20" s="37" t="str">
        <f t="shared" si="10"/>
        <v>NA</v>
      </c>
      <c r="Q20" s="44">
        <v>1</v>
      </c>
      <c r="R20" s="44">
        <v>0</v>
      </c>
      <c r="S20" s="36">
        <f t="shared" si="11"/>
        <v>0</v>
      </c>
      <c r="T20" s="37">
        <f t="shared" si="3"/>
        <v>0</v>
      </c>
      <c r="U20" s="44">
        <v>0</v>
      </c>
      <c r="V20" s="44">
        <v>0</v>
      </c>
      <c r="W20" s="36" t="str">
        <f t="shared" si="12"/>
        <v>NA</v>
      </c>
      <c r="X20" s="37" t="str">
        <f t="shared" si="4"/>
        <v>NA</v>
      </c>
      <c r="Y20" s="38">
        <f t="shared" si="13"/>
        <v>0</v>
      </c>
      <c r="Z20" s="43">
        <f t="shared" si="14"/>
        <v>0</v>
      </c>
      <c r="AA20" s="1" t="s">
        <v>61</v>
      </c>
    </row>
    <row r="21" spans="1:27" ht="121.5" customHeight="1" x14ac:dyDescent="0.3">
      <c r="A21" s="67"/>
      <c r="B21" s="67"/>
      <c r="C21" s="9" t="s">
        <v>53</v>
      </c>
      <c r="D21" s="41" t="s">
        <v>54</v>
      </c>
      <c r="E21" s="41" t="s">
        <v>11</v>
      </c>
      <c r="F21" s="41">
        <v>1</v>
      </c>
      <c r="G21" s="44">
        <v>0</v>
      </c>
      <c r="H21" s="44">
        <v>0</v>
      </c>
      <c r="I21" s="53">
        <f t="shared" si="5"/>
        <v>0</v>
      </c>
      <c r="J21" s="36" t="str">
        <f t="shared" si="15"/>
        <v>NA</v>
      </c>
      <c r="K21" s="37" t="str">
        <f t="shared" si="16"/>
        <v>NA</v>
      </c>
      <c r="L21" s="44">
        <v>0</v>
      </c>
      <c r="M21" s="52">
        <v>0</v>
      </c>
      <c r="N21" s="53">
        <f t="shared" si="8"/>
        <v>0</v>
      </c>
      <c r="O21" s="36" t="str">
        <f t="shared" si="9"/>
        <v>NA</v>
      </c>
      <c r="P21" s="37" t="str">
        <f t="shared" si="10"/>
        <v>NA</v>
      </c>
      <c r="Q21" s="44">
        <v>1</v>
      </c>
      <c r="R21" s="44">
        <v>0</v>
      </c>
      <c r="S21" s="36">
        <f t="shared" si="11"/>
        <v>0</v>
      </c>
      <c r="T21" s="37">
        <f t="shared" si="3"/>
        <v>0</v>
      </c>
      <c r="U21" s="44">
        <v>0</v>
      </c>
      <c r="V21" s="44">
        <v>0</v>
      </c>
      <c r="W21" s="36" t="str">
        <f t="shared" si="12"/>
        <v>NA</v>
      </c>
      <c r="X21" s="37" t="str">
        <f t="shared" si="4"/>
        <v>NA</v>
      </c>
      <c r="Y21" s="38">
        <f t="shared" si="13"/>
        <v>0</v>
      </c>
      <c r="Z21" s="43">
        <f t="shared" si="14"/>
        <v>0</v>
      </c>
      <c r="AA21" s="1" t="s">
        <v>61</v>
      </c>
    </row>
    <row r="22" spans="1:27" ht="147.75" customHeight="1" x14ac:dyDescent="0.3">
      <c r="A22" s="67"/>
      <c r="B22" s="67"/>
      <c r="C22" s="9" t="s">
        <v>55</v>
      </c>
      <c r="D22" s="41" t="s">
        <v>56</v>
      </c>
      <c r="E22" s="41" t="s">
        <v>11</v>
      </c>
      <c r="F22" s="41">
        <v>1</v>
      </c>
      <c r="G22" s="44">
        <v>0</v>
      </c>
      <c r="H22" s="44">
        <v>0</v>
      </c>
      <c r="I22" s="53">
        <f t="shared" si="5"/>
        <v>0</v>
      </c>
      <c r="J22" s="36" t="str">
        <f t="shared" si="15"/>
        <v>NA</v>
      </c>
      <c r="K22" s="37" t="str">
        <f t="shared" si="16"/>
        <v>NA</v>
      </c>
      <c r="L22" s="44">
        <v>0</v>
      </c>
      <c r="M22" s="52">
        <v>0</v>
      </c>
      <c r="N22" s="53">
        <f t="shared" si="8"/>
        <v>0</v>
      </c>
      <c r="O22" s="36" t="str">
        <f t="shared" si="9"/>
        <v>NA</v>
      </c>
      <c r="P22" s="37" t="str">
        <f t="shared" si="10"/>
        <v>NA</v>
      </c>
      <c r="Q22" s="44">
        <v>0</v>
      </c>
      <c r="R22" s="44">
        <v>0</v>
      </c>
      <c r="S22" s="36" t="str">
        <f t="shared" si="11"/>
        <v>NA</v>
      </c>
      <c r="T22" s="37" t="str">
        <f t="shared" si="3"/>
        <v>NA</v>
      </c>
      <c r="U22" s="44">
        <v>1</v>
      </c>
      <c r="V22" s="44">
        <v>0</v>
      </c>
      <c r="W22" s="36">
        <f t="shared" si="12"/>
        <v>0</v>
      </c>
      <c r="X22" s="37">
        <f t="shared" si="4"/>
        <v>0</v>
      </c>
      <c r="Y22" s="38">
        <f t="shared" si="13"/>
        <v>0</v>
      </c>
      <c r="Z22" s="43">
        <f t="shared" si="14"/>
        <v>0</v>
      </c>
      <c r="AA22" s="1" t="s">
        <v>61</v>
      </c>
    </row>
    <row r="23" spans="1:27" ht="111" customHeight="1" x14ac:dyDescent="0.3">
      <c r="A23" s="67"/>
      <c r="B23" s="67"/>
      <c r="C23" s="9" t="s">
        <v>57</v>
      </c>
      <c r="D23" s="41" t="s">
        <v>58</v>
      </c>
      <c r="E23" s="41" t="s">
        <v>11</v>
      </c>
      <c r="F23" s="41">
        <v>1</v>
      </c>
      <c r="G23" s="44">
        <v>0</v>
      </c>
      <c r="H23" s="44">
        <v>0</v>
      </c>
      <c r="I23" s="53">
        <f t="shared" si="5"/>
        <v>0</v>
      </c>
      <c r="J23" s="36" t="str">
        <f t="shared" si="15"/>
        <v>NA</v>
      </c>
      <c r="K23" s="37" t="str">
        <f t="shared" si="16"/>
        <v>NA</v>
      </c>
      <c r="L23" s="44">
        <v>0</v>
      </c>
      <c r="M23" s="52">
        <v>0</v>
      </c>
      <c r="N23" s="53">
        <f t="shared" si="8"/>
        <v>0</v>
      </c>
      <c r="O23" s="36" t="str">
        <f t="shared" si="9"/>
        <v>NA</v>
      </c>
      <c r="P23" s="37" t="str">
        <f t="shared" si="10"/>
        <v>NA</v>
      </c>
      <c r="Q23" s="44">
        <v>0</v>
      </c>
      <c r="R23" s="44">
        <v>0</v>
      </c>
      <c r="S23" s="36" t="str">
        <f t="shared" si="11"/>
        <v>NA</v>
      </c>
      <c r="T23" s="37" t="str">
        <f t="shared" si="3"/>
        <v>NA</v>
      </c>
      <c r="U23" s="44">
        <v>1</v>
      </c>
      <c r="V23" s="44">
        <v>0</v>
      </c>
      <c r="W23" s="36">
        <f t="shared" si="12"/>
        <v>0</v>
      </c>
      <c r="X23" s="37">
        <f t="shared" si="4"/>
        <v>0</v>
      </c>
      <c r="Y23" s="38">
        <f t="shared" si="13"/>
        <v>0</v>
      </c>
      <c r="Z23" s="43">
        <f t="shared" si="14"/>
        <v>0</v>
      </c>
      <c r="AA23" s="1" t="s">
        <v>61</v>
      </c>
    </row>
    <row r="24" spans="1:27" ht="45.75" x14ac:dyDescent="0.3">
      <c r="A24" s="68"/>
      <c r="B24" s="68"/>
      <c r="C24" s="9" t="s">
        <v>59</v>
      </c>
      <c r="D24" s="41" t="s">
        <v>60</v>
      </c>
      <c r="E24" s="41" t="s">
        <v>11</v>
      </c>
      <c r="F24" s="41">
        <v>1</v>
      </c>
      <c r="G24" s="44">
        <v>0</v>
      </c>
      <c r="H24" s="44">
        <v>0</v>
      </c>
      <c r="I24" s="53">
        <f t="shared" si="5"/>
        <v>0</v>
      </c>
      <c r="J24" s="36" t="str">
        <f t="shared" si="15"/>
        <v>NA</v>
      </c>
      <c r="K24" s="37" t="str">
        <f t="shared" si="16"/>
        <v>NA</v>
      </c>
      <c r="L24" s="44">
        <v>0</v>
      </c>
      <c r="M24" s="52">
        <v>0</v>
      </c>
      <c r="N24" s="53">
        <f t="shared" si="8"/>
        <v>0</v>
      </c>
      <c r="O24" s="36" t="str">
        <f t="shared" si="9"/>
        <v>NA</v>
      </c>
      <c r="P24" s="37" t="str">
        <f t="shared" si="10"/>
        <v>NA</v>
      </c>
      <c r="Q24" s="44">
        <v>1</v>
      </c>
      <c r="R24" s="44">
        <v>0</v>
      </c>
      <c r="S24" s="36">
        <f t="shared" si="11"/>
        <v>0</v>
      </c>
      <c r="T24" s="37">
        <f t="shared" si="3"/>
        <v>0</v>
      </c>
      <c r="U24" s="44">
        <v>0</v>
      </c>
      <c r="V24" s="44">
        <v>0</v>
      </c>
      <c r="W24" s="36" t="str">
        <f t="shared" si="12"/>
        <v>NA</v>
      </c>
      <c r="X24" s="37" t="str">
        <f t="shared" si="4"/>
        <v>NA</v>
      </c>
      <c r="Y24" s="38">
        <f t="shared" si="13"/>
        <v>0</v>
      </c>
      <c r="Z24" s="43">
        <f t="shared" si="14"/>
        <v>0</v>
      </c>
      <c r="AA24" s="1" t="s">
        <v>61</v>
      </c>
    </row>
  </sheetData>
  <mergeCells count="20">
    <mergeCell ref="F1:Y1"/>
    <mergeCell ref="A4:A5"/>
    <mergeCell ref="C4:C5"/>
    <mergeCell ref="F4:F5"/>
    <mergeCell ref="Y4:Y5"/>
    <mergeCell ref="G5:H5"/>
    <mergeCell ref="L5:M5"/>
    <mergeCell ref="A1:C1"/>
    <mergeCell ref="A2:Y2"/>
    <mergeCell ref="D4:D5"/>
    <mergeCell ref="B4:B5"/>
    <mergeCell ref="A3:Y3"/>
    <mergeCell ref="Q5:R5"/>
    <mergeCell ref="U5:V5"/>
    <mergeCell ref="A7:A16"/>
    <mergeCell ref="B10:B13"/>
    <mergeCell ref="B7:B9"/>
    <mergeCell ref="G4:V4"/>
    <mergeCell ref="A18:A24"/>
    <mergeCell ref="B18:B24"/>
  </mergeCells>
  <conditionalFormatting sqref="Y8:Y16">
    <cfRule type="iconSet" priority="651">
      <iconSet>
        <cfvo type="percent" val="0"/>
        <cfvo type="num" val="30"/>
        <cfvo type="num" val="75"/>
      </iconSet>
    </cfRule>
    <cfRule type="iconSet" priority="652">
      <iconSet>
        <cfvo type="percent" val="0"/>
        <cfvo type="percent" val="48"/>
        <cfvo type="percent" val="75"/>
      </iconSet>
    </cfRule>
    <cfRule type="iconSet" priority="653">
      <iconSet iconSet="3TrafficLights2">
        <cfvo type="percent" val="0"/>
        <cfvo type="percent" val="33"/>
        <cfvo type="percent" val="67"/>
      </iconSet>
    </cfRule>
    <cfRule type="cellIs" dxfId="476" priority="654" operator="greaterThan">
      <formula>#REF!</formula>
    </cfRule>
  </conditionalFormatting>
  <conditionalFormatting sqref="Y8">
    <cfRule type="iconSet" priority="597">
      <iconSet>
        <cfvo type="percent" val="0"/>
        <cfvo type="num" val="70"/>
        <cfvo type="num" val="90"/>
      </iconSet>
    </cfRule>
    <cfRule type="iconSet" priority="598">
      <iconSet>
        <cfvo type="percent" val="0"/>
        <cfvo type="percent" val="70"/>
        <cfvo type="percent" val="90"/>
      </iconSet>
    </cfRule>
    <cfRule type="iconSet" priority="599">
      <iconSet iconSet="3TrafficLights2">
        <cfvo type="percent" val="0"/>
        <cfvo type="percent" val="33"/>
        <cfvo type="percent" val="67"/>
      </iconSet>
    </cfRule>
  </conditionalFormatting>
  <conditionalFormatting sqref="Y8">
    <cfRule type="iconSet" priority="594">
      <iconSet>
        <cfvo type="percent" val="0"/>
        <cfvo type="num" val="70"/>
        <cfvo type="num" val="90"/>
      </iconSet>
    </cfRule>
    <cfRule type="iconSet" priority="595">
      <iconSet>
        <cfvo type="percent" val="0"/>
        <cfvo type="percent" val="70"/>
        <cfvo type="percent" val="90"/>
      </iconSet>
    </cfRule>
    <cfRule type="iconSet" priority="596">
      <iconSet iconSet="3TrafficLights2">
        <cfvo type="percent" val="0"/>
        <cfvo type="percent" val="33"/>
        <cfvo type="percent" val="67"/>
      </iconSet>
    </cfRule>
  </conditionalFormatting>
  <conditionalFormatting sqref="Y8:Y14">
    <cfRule type="iconSet" priority="591">
      <iconSet>
        <cfvo type="percent" val="0"/>
        <cfvo type="num" val="70"/>
        <cfvo type="num" val="90"/>
      </iconSet>
    </cfRule>
    <cfRule type="iconSet" priority="592">
      <iconSet>
        <cfvo type="percent" val="0"/>
        <cfvo type="percent" val="70"/>
        <cfvo type="percent" val="90"/>
      </iconSet>
    </cfRule>
    <cfRule type="iconSet" priority="593">
      <iconSet iconSet="3TrafficLights2">
        <cfvo type="percent" val="0"/>
        <cfvo type="percent" val="33"/>
        <cfvo type="percent" val="67"/>
      </iconSet>
    </cfRule>
  </conditionalFormatting>
  <conditionalFormatting sqref="Y15:Y16">
    <cfRule type="iconSet" priority="588">
      <iconSet>
        <cfvo type="percent" val="0"/>
        <cfvo type="num" val="70"/>
        <cfvo type="num" val="90"/>
      </iconSet>
    </cfRule>
    <cfRule type="iconSet" priority="589">
      <iconSet>
        <cfvo type="percent" val="0"/>
        <cfvo type="percent" val="70"/>
        <cfvo type="percent" val="90"/>
      </iconSet>
    </cfRule>
    <cfRule type="iconSet" priority="590">
      <iconSet iconSet="3TrafficLights2">
        <cfvo type="percent" val="0"/>
        <cfvo type="percent" val="33"/>
        <cfvo type="percent" val="67"/>
      </iconSet>
    </cfRule>
  </conditionalFormatting>
  <conditionalFormatting sqref="O7:P16">
    <cfRule type="containsText" dxfId="475" priority="524" operator="containsText" text="na">
      <formula>NOT(ISERROR(SEARCH("na",O7)))</formula>
    </cfRule>
    <cfRule type="cellIs" dxfId="474" priority="525" operator="greaterThan">
      <formula>89</formula>
    </cfRule>
    <cfRule type="cellIs" dxfId="473" priority="526" operator="between">
      <formula>70</formula>
      <formula>89</formula>
    </cfRule>
    <cfRule type="cellIs" dxfId="472" priority="527" operator="lessThan">
      <formula>70</formula>
    </cfRule>
    <cfRule type="cellIs" dxfId="471" priority="528" operator="lessThan">
      <formula>70</formula>
    </cfRule>
    <cfRule type="cellIs" dxfId="470" priority="529" operator="greaterThan">
      <formula>80</formula>
    </cfRule>
    <cfRule type="cellIs" dxfId="469" priority="530" operator="between">
      <formula>75</formula>
      <formula>75</formula>
    </cfRule>
    <cfRule type="cellIs" dxfId="468" priority="531" operator="between">
      <formula>70</formula>
      <formula>80</formula>
    </cfRule>
    <cfRule type="cellIs" dxfId="467" priority="532" operator="greaterThan">
      <formula>50</formula>
    </cfRule>
    <cfRule type="cellIs" dxfId="466" priority="533" operator="between">
      <formula>70</formula>
      <formula>80</formula>
    </cfRule>
    <cfRule type="cellIs" dxfId="465" priority="534" operator="greaterThan">
      <formula>80</formula>
    </cfRule>
    <cfRule type="cellIs" dxfId="464" priority="535" operator="greaterThan">
      <formula>69</formula>
    </cfRule>
    <cfRule type="cellIs" dxfId="463" priority="536" operator="lessThan">
      <formula>70</formula>
    </cfRule>
  </conditionalFormatting>
  <conditionalFormatting sqref="O7:P16">
    <cfRule type="containsText" dxfId="462" priority="523" operator="containsText" text="na">
      <formula>NOT(ISERROR(SEARCH("na",O7)))</formula>
    </cfRule>
  </conditionalFormatting>
  <conditionalFormatting sqref="O7:P16">
    <cfRule type="containsText" dxfId="461" priority="520" operator="containsText" text="na">
      <formula>NOT(ISERROR(SEARCH("na",O7)))</formula>
    </cfRule>
    <cfRule type="cellIs" dxfId="460" priority="521" operator="greaterThan">
      <formula>89</formula>
    </cfRule>
    <cfRule type="containsText" dxfId="459" priority="522" operator="containsText" text="na">
      <formula>NOT(ISERROR(SEARCH("na",O7)))</formula>
    </cfRule>
  </conditionalFormatting>
  <conditionalFormatting sqref="O7:P16">
    <cfRule type="containsText" dxfId="458" priority="507" operator="containsText" text="na">
      <formula>NOT(ISERROR(SEARCH("na",O7)))</formula>
    </cfRule>
    <cfRule type="cellIs" dxfId="457" priority="508" operator="greaterThan">
      <formula>89</formula>
    </cfRule>
    <cfRule type="cellIs" dxfId="456" priority="509" operator="between">
      <formula>70</formula>
      <formula>89</formula>
    </cfRule>
    <cfRule type="cellIs" dxfId="455" priority="510" operator="lessThan">
      <formula>70</formula>
    </cfRule>
    <cfRule type="cellIs" dxfId="454" priority="511" operator="lessThan">
      <formula>70</formula>
    </cfRule>
    <cfRule type="cellIs" dxfId="453" priority="512" operator="greaterThan">
      <formula>80</formula>
    </cfRule>
    <cfRule type="cellIs" dxfId="452" priority="513" operator="between">
      <formula>75</formula>
      <formula>75</formula>
    </cfRule>
    <cfRule type="cellIs" dxfId="451" priority="514" operator="between">
      <formula>70</formula>
      <formula>80</formula>
    </cfRule>
    <cfRule type="cellIs" dxfId="450" priority="515" operator="greaterThan">
      <formula>50</formula>
    </cfRule>
    <cfRule type="cellIs" dxfId="449" priority="516" operator="between">
      <formula>70</formula>
      <formula>80</formula>
    </cfRule>
    <cfRule type="cellIs" dxfId="448" priority="517" operator="greaterThan">
      <formula>80</formula>
    </cfRule>
    <cfRule type="cellIs" dxfId="447" priority="518" operator="greaterThan">
      <formula>69</formula>
    </cfRule>
    <cfRule type="cellIs" dxfId="446" priority="519" operator="lessThan">
      <formula>70</formula>
    </cfRule>
  </conditionalFormatting>
  <conditionalFormatting sqref="O7:P16">
    <cfRule type="containsText" dxfId="445" priority="506" operator="containsText" text="na">
      <formula>NOT(ISERROR(SEARCH("na",O7)))</formula>
    </cfRule>
  </conditionalFormatting>
  <conditionalFormatting sqref="O7:P16">
    <cfRule type="containsText" dxfId="444" priority="503" operator="containsText" text="na">
      <formula>NOT(ISERROR(SEARCH("na",O7)))</formula>
    </cfRule>
    <cfRule type="cellIs" dxfId="443" priority="504" operator="greaterThan">
      <formula>89</formula>
    </cfRule>
    <cfRule type="containsText" dxfId="442" priority="505" operator="containsText" text="na">
      <formula>NOT(ISERROR(SEARCH("na",O7)))</formula>
    </cfRule>
  </conditionalFormatting>
  <conditionalFormatting sqref="O7:P16">
    <cfRule type="containsText" dxfId="441" priority="490" operator="containsText" text="na">
      <formula>NOT(ISERROR(SEARCH("na",O7)))</formula>
    </cfRule>
    <cfRule type="cellIs" dxfId="440" priority="491" operator="greaterThan">
      <formula>89</formula>
    </cfRule>
    <cfRule type="cellIs" dxfId="439" priority="492" operator="between">
      <formula>70</formula>
      <formula>89</formula>
    </cfRule>
    <cfRule type="cellIs" dxfId="438" priority="493" operator="lessThan">
      <formula>70</formula>
    </cfRule>
    <cfRule type="cellIs" dxfId="437" priority="494" operator="lessThan">
      <formula>70</formula>
    </cfRule>
    <cfRule type="cellIs" dxfId="436" priority="495" operator="greaterThan">
      <formula>80</formula>
    </cfRule>
    <cfRule type="cellIs" dxfId="435" priority="496" operator="between">
      <formula>75</formula>
      <formula>75</formula>
    </cfRule>
    <cfRule type="cellIs" dxfId="434" priority="497" operator="between">
      <formula>70</formula>
      <formula>80</formula>
    </cfRule>
    <cfRule type="cellIs" dxfId="433" priority="498" operator="greaterThan">
      <formula>50</formula>
    </cfRule>
    <cfRule type="cellIs" dxfId="432" priority="499" operator="between">
      <formula>70</formula>
      <formula>80</formula>
    </cfRule>
    <cfRule type="cellIs" dxfId="431" priority="500" operator="greaterThan">
      <formula>80</formula>
    </cfRule>
    <cfRule type="cellIs" dxfId="430" priority="501" operator="greaterThan">
      <formula>69</formula>
    </cfRule>
    <cfRule type="cellIs" dxfId="429" priority="502" operator="lessThan">
      <formula>70</formula>
    </cfRule>
  </conditionalFormatting>
  <conditionalFormatting sqref="O7:P16">
    <cfRule type="containsText" dxfId="428" priority="489" operator="containsText" text="na">
      <formula>NOT(ISERROR(SEARCH("na",O7)))</formula>
    </cfRule>
  </conditionalFormatting>
  <conditionalFormatting sqref="O7:P16">
    <cfRule type="containsText" dxfId="427" priority="486" operator="containsText" text="na">
      <formula>NOT(ISERROR(SEARCH("na",O7)))</formula>
    </cfRule>
    <cfRule type="cellIs" dxfId="426" priority="487" operator="greaterThan">
      <formula>89</formula>
    </cfRule>
    <cfRule type="containsText" dxfId="425" priority="488" operator="containsText" text="na">
      <formula>NOT(ISERROR(SEARCH("na",O7)))</formula>
    </cfRule>
  </conditionalFormatting>
  <conditionalFormatting sqref="O7:P16">
    <cfRule type="containsText" dxfId="424" priority="473" operator="containsText" text="na">
      <formula>NOT(ISERROR(SEARCH("na",O7)))</formula>
    </cfRule>
    <cfRule type="cellIs" dxfId="423" priority="474" operator="greaterThan">
      <formula>89</formula>
    </cfRule>
    <cfRule type="cellIs" dxfId="422" priority="475" operator="between">
      <formula>70</formula>
      <formula>89</formula>
    </cfRule>
    <cfRule type="cellIs" dxfId="421" priority="476" operator="lessThan">
      <formula>70</formula>
    </cfRule>
    <cfRule type="cellIs" dxfId="420" priority="477" operator="lessThan">
      <formula>70</formula>
    </cfRule>
    <cfRule type="cellIs" dxfId="419" priority="478" operator="greaterThan">
      <formula>80</formula>
    </cfRule>
    <cfRule type="cellIs" dxfId="418" priority="479" operator="between">
      <formula>75</formula>
      <formula>75</formula>
    </cfRule>
    <cfRule type="cellIs" dxfId="417" priority="480" operator="between">
      <formula>70</formula>
      <formula>80</formula>
    </cfRule>
    <cfRule type="cellIs" dxfId="416" priority="481" operator="greaterThan">
      <formula>50</formula>
    </cfRule>
    <cfRule type="cellIs" dxfId="415" priority="482" operator="between">
      <formula>70</formula>
      <formula>80</formula>
    </cfRule>
    <cfRule type="cellIs" dxfId="414" priority="483" operator="greaterThan">
      <formula>80</formula>
    </cfRule>
    <cfRule type="cellIs" dxfId="413" priority="484" operator="greaterThan">
      <formula>69</formula>
    </cfRule>
    <cfRule type="cellIs" dxfId="412" priority="485" operator="lessThan">
      <formula>70</formula>
    </cfRule>
  </conditionalFormatting>
  <conditionalFormatting sqref="O7:P16">
    <cfRule type="containsText" dxfId="411" priority="472" operator="containsText" text="na">
      <formula>NOT(ISERROR(SEARCH("na",O7)))</formula>
    </cfRule>
  </conditionalFormatting>
  <conditionalFormatting sqref="O7:P16">
    <cfRule type="containsText" dxfId="410" priority="469" operator="containsText" text="na">
      <formula>NOT(ISERROR(SEARCH("na",O7)))</formula>
    </cfRule>
    <cfRule type="cellIs" dxfId="409" priority="470" operator="greaterThan">
      <formula>89</formula>
    </cfRule>
    <cfRule type="containsText" dxfId="408" priority="471" operator="containsText" text="na">
      <formula>NOT(ISERROR(SEARCH("na",O7)))</formula>
    </cfRule>
  </conditionalFormatting>
  <conditionalFormatting sqref="S7:T16">
    <cfRule type="containsText" dxfId="407" priority="456" operator="containsText" text="na">
      <formula>NOT(ISERROR(SEARCH("na",S7)))</formula>
    </cfRule>
    <cfRule type="cellIs" dxfId="406" priority="457" operator="greaterThan">
      <formula>89</formula>
    </cfRule>
    <cfRule type="cellIs" dxfId="405" priority="458" operator="between">
      <formula>70</formula>
      <formula>89</formula>
    </cfRule>
    <cfRule type="cellIs" dxfId="404" priority="459" operator="lessThan">
      <formula>70</formula>
    </cfRule>
    <cfRule type="cellIs" dxfId="403" priority="460" operator="lessThan">
      <formula>70</formula>
    </cfRule>
    <cfRule type="cellIs" dxfId="402" priority="461" operator="greaterThan">
      <formula>80</formula>
    </cfRule>
    <cfRule type="cellIs" dxfId="401" priority="462" operator="between">
      <formula>75</formula>
      <formula>75</formula>
    </cfRule>
    <cfRule type="cellIs" dxfId="400" priority="463" operator="between">
      <formula>70</formula>
      <formula>80</formula>
    </cfRule>
    <cfRule type="cellIs" dxfId="399" priority="464" operator="greaterThan">
      <formula>50</formula>
    </cfRule>
    <cfRule type="cellIs" dxfId="398" priority="465" operator="between">
      <formula>70</formula>
      <formula>80</formula>
    </cfRule>
    <cfRule type="cellIs" dxfId="397" priority="466" operator="greaterThan">
      <formula>80</formula>
    </cfRule>
    <cfRule type="cellIs" dxfId="396" priority="467" operator="greaterThan">
      <formula>69</formula>
    </cfRule>
    <cfRule type="cellIs" dxfId="395" priority="468" operator="lessThan">
      <formula>70</formula>
    </cfRule>
  </conditionalFormatting>
  <conditionalFormatting sqref="S7:T16">
    <cfRule type="containsText" dxfId="394" priority="455" operator="containsText" text="na">
      <formula>NOT(ISERROR(SEARCH("na",S7)))</formula>
    </cfRule>
  </conditionalFormatting>
  <conditionalFormatting sqref="S7:T16">
    <cfRule type="containsText" dxfId="393" priority="452" operator="containsText" text="na">
      <formula>NOT(ISERROR(SEARCH("na",S7)))</formula>
    </cfRule>
    <cfRule type="cellIs" dxfId="392" priority="453" operator="greaterThan">
      <formula>89</formula>
    </cfRule>
    <cfRule type="containsText" dxfId="391" priority="454" operator="containsText" text="na">
      <formula>NOT(ISERROR(SEARCH("na",S7)))</formula>
    </cfRule>
  </conditionalFormatting>
  <conditionalFormatting sqref="S7:T16">
    <cfRule type="containsText" dxfId="390" priority="439" operator="containsText" text="na">
      <formula>NOT(ISERROR(SEARCH("na",S7)))</formula>
    </cfRule>
    <cfRule type="cellIs" dxfId="389" priority="440" operator="greaterThan">
      <formula>89</formula>
    </cfRule>
    <cfRule type="cellIs" dxfId="388" priority="441" operator="between">
      <formula>70</formula>
      <formula>89</formula>
    </cfRule>
    <cfRule type="cellIs" dxfId="387" priority="442" operator="lessThan">
      <formula>70</formula>
    </cfRule>
    <cfRule type="cellIs" dxfId="386" priority="443" operator="lessThan">
      <formula>70</formula>
    </cfRule>
    <cfRule type="cellIs" dxfId="385" priority="444" operator="greaterThan">
      <formula>80</formula>
    </cfRule>
    <cfRule type="cellIs" dxfId="384" priority="445" operator="between">
      <formula>75</formula>
      <formula>75</formula>
    </cfRule>
    <cfRule type="cellIs" dxfId="383" priority="446" operator="between">
      <formula>70</formula>
      <formula>80</formula>
    </cfRule>
    <cfRule type="cellIs" dxfId="382" priority="447" operator="greaterThan">
      <formula>50</formula>
    </cfRule>
    <cfRule type="cellIs" dxfId="381" priority="448" operator="between">
      <formula>70</formula>
      <formula>80</formula>
    </cfRule>
    <cfRule type="cellIs" dxfId="380" priority="449" operator="greaterThan">
      <formula>80</formula>
    </cfRule>
    <cfRule type="cellIs" dxfId="379" priority="450" operator="greaterThan">
      <formula>69</formula>
    </cfRule>
    <cfRule type="cellIs" dxfId="378" priority="451" operator="lessThan">
      <formula>70</formula>
    </cfRule>
  </conditionalFormatting>
  <conditionalFormatting sqref="S7:T16">
    <cfRule type="containsText" dxfId="377" priority="438" operator="containsText" text="na">
      <formula>NOT(ISERROR(SEARCH("na",S7)))</formula>
    </cfRule>
  </conditionalFormatting>
  <conditionalFormatting sqref="S7:T16">
    <cfRule type="containsText" dxfId="376" priority="435" operator="containsText" text="na">
      <formula>NOT(ISERROR(SEARCH("na",S7)))</formula>
    </cfRule>
    <cfRule type="cellIs" dxfId="375" priority="436" operator="greaterThan">
      <formula>89</formula>
    </cfRule>
    <cfRule type="containsText" dxfId="374" priority="437" operator="containsText" text="na">
      <formula>NOT(ISERROR(SEARCH("na",S7)))</formula>
    </cfRule>
  </conditionalFormatting>
  <conditionalFormatting sqref="S7:T16">
    <cfRule type="containsText" dxfId="373" priority="422" operator="containsText" text="na">
      <formula>NOT(ISERROR(SEARCH("na",S7)))</formula>
    </cfRule>
    <cfRule type="cellIs" dxfId="372" priority="423" operator="greaterThan">
      <formula>89</formula>
    </cfRule>
    <cfRule type="cellIs" dxfId="371" priority="424" operator="between">
      <formula>70</formula>
      <formula>89</formula>
    </cfRule>
    <cfRule type="cellIs" dxfId="370" priority="425" operator="lessThan">
      <formula>70</formula>
    </cfRule>
    <cfRule type="cellIs" dxfId="369" priority="426" operator="lessThan">
      <formula>70</formula>
    </cfRule>
    <cfRule type="cellIs" dxfId="368" priority="427" operator="greaterThan">
      <formula>80</formula>
    </cfRule>
    <cfRule type="cellIs" dxfId="367" priority="428" operator="between">
      <formula>75</formula>
      <formula>75</formula>
    </cfRule>
    <cfRule type="cellIs" dxfId="366" priority="429" operator="between">
      <formula>70</formula>
      <formula>80</formula>
    </cfRule>
    <cfRule type="cellIs" dxfId="365" priority="430" operator="greaterThan">
      <formula>50</formula>
    </cfRule>
    <cfRule type="cellIs" dxfId="364" priority="431" operator="between">
      <formula>70</formula>
      <formula>80</formula>
    </cfRule>
    <cfRule type="cellIs" dxfId="363" priority="432" operator="greaterThan">
      <formula>80</formula>
    </cfRule>
    <cfRule type="cellIs" dxfId="362" priority="433" operator="greaterThan">
      <formula>69</formula>
    </cfRule>
    <cfRule type="cellIs" dxfId="361" priority="434" operator="lessThan">
      <formula>70</formula>
    </cfRule>
  </conditionalFormatting>
  <conditionalFormatting sqref="S7:T16">
    <cfRule type="containsText" dxfId="360" priority="421" operator="containsText" text="na">
      <formula>NOT(ISERROR(SEARCH("na",S7)))</formula>
    </cfRule>
  </conditionalFormatting>
  <conditionalFormatting sqref="S7:T16">
    <cfRule type="containsText" dxfId="359" priority="418" operator="containsText" text="na">
      <formula>NOT(ISERROR(SEARCH("na",S7)))</formula>
    </cfRule>
    <cfRule type="cellIs" dxfId="358" priority="419" operator="greaterThan">
      <formula>89</formula>
    </cfRule>
    <cfRule type="containsText" dxfId="357" priority="420" operator="containsText" text="na">
      <formula>NOT(ISERROR(SEARCH("na",S7)))</formula>
    </cfRule>
  </conditionalFormatting>
  <conditionalFormatting sqref="S7:T16">
    <cfRule type="containsText" dxfId="356" priority="405" operator="containsText" text="na">
      <formula>NOT(ISERROR(SEARCH("na",S7)))</formula>
    </cfRule>
    <cfRule type="cellIs" dxfId="355" priority="406" operator="greaterThan">
      <formula>89</formula>
    </cfRule>
    <cfRule type="cellIs" dxfId="354" priority="407" operator="between">
      <formula>70</formula>
      <formula>89</formula>
    </cfRule>
    <cfRule type="cellIs" dxfId="353" priority="408" operator="lessThan">
      <formula>70</formula>
    </cfRule>
    <cfRule type="cellIs" dxfId="352" priority="409" operator="lessThan">
      <formula>70</formula>
    </cfRule>
    <cfRule type="cellIs" dxfId="351" priority="410" operator="greaterThan">
      <formula>80</formula>
    </cfRule>
    <cfRule type="cellIs" dxfId="350" priority="411" operator="between">
      <formula>75</formula>
      <formula>75</formula>
    </cfRule>
    <cfRule type="cellIs" dxfId="349" priority="412" operator="between">
      <formula>70</formula>
      <formula>80</formula>
    </cfRule>
    <cfRule type="cellIs" dxfId="348" priority="413" operator="greaterThan">
      <formula>50</formula>
    </cfRule>
    <cfRule type="cellIs" dxfId="347" priority="414" operator="between">
      <formula>70</formula>
      <formula>80</formula>
    </cfRule>
    <cfRule type="cellIs" dxfId="346" priority="415" operator="greaterThan">
      <formula>80</formula>
    </cfRule>
    <cfRule type="cellIs" dxfId="345" priority="416" operator="greaterThan">
      <formula>69</formula>
    </cfRule>
    <cfRule type="cellIs" dxfId="344" priority="417" operator="lessThan">
      <formula>70</formula>
    </cfRule>
  </conditionalFormatting>
  <conditionalFormatting sqref="S7:T16">
    <cfRule type="containsText" dxfId="343" priority="404" operator="containsText" text="na">
      <formula>NOT(ISERROR(SEARCH("na",S7)))</formula>
    </cfRule>
  </conditionalFormatting>
  <conditionalFormatting sqref="S7:T16">
    <cfRule type="containsText" dxfId="342" priority="401" operator="containsText" text="na">
      <formula>NOT(ISERROR(SEARCH("na",S7)))</formula>
    </cfRule>
    <cfRule type="cellIs" dxfId="341" priority="402" operator="greaterThan">
      <formula>89</formula>
    </cfRule>
    <cfRule type="containsText" dxfId="340" priority="403" operator="containsText" text="na">
      <formula>NOT(ISERROR(SEARCH("na",S7)))</formula>
    </cfRule>
  </conditionalFormatting>
  <conditionalFormatting sqref="Y7">
    <cfRule type="iconSet" priority="398">
      <iconSet>
        <cfvo type="percent" val="0"/>
        <cfvo type="num" val="70"/>
        <cfvo type="num" val="90"/>
      </iconSet>
    </cfRule>
    <cfRule type="iconSet" priority="399">
      <iconSet>
        <cfvo type="percent" val="0"/>
        <cfvo type="percent" val="70"/>
        <cfvo type="percent" val="90"/>
      </iconSet>
    </cfRule>
    <cfRule type="iconSet" priority="400">
      <iconSet iconSet="3TrafficLights2">
        <cfvo type="percent" val="0"/>
        <cfvo type="percent" val="33"/>
        <cfvo type="percent" val="67"/>
      </iconSet>
    </cfRule>
  </conditionalFormatting>
  <conditionalFormatting sqref="W7:X16">
    <cfRule type="containsText" dxfId="339" priority="385" operator="containsText" text="na">
      <formula>NOT(ISERROR(SEARCH("na",W7)))</formula>
    </cfRule>
    <cfRule type="cellIs" dxfId="338" priority="386" operator="greaterThan">
      <formula>89</formula>
    </cfRule>
    <cfRule type="cellIs" dxfId="337" priority="387" operator="between">
      <formula>70</formula>
      <formula>89</formula>
    </cfRule>
    <cfRule type="cellIs" dxfId="336" priority="388" operator="lessThan">
      <formula>70</formula>
    </cfRule>
    <cfRule type="cellIs" dxfId="335" priority="389" operator="lessThan">
      <formula>70</formula>
    </cfRule>
    <cfRule type="cellIs" dxfId="334" priority="390" operator="greaterThan">
      <formula>80</formula>
    </cfRule>
    <cfRule type="cellIs" dxfId="333" priority="391" operator="between">
      <formula>75</formula>
      <formula>75</formula>
    </cfRule>
    <cfRule type="cellIs" dxfId="332" priority="392" operator="between">
      <formula>70</formula>
      <formula>80</formula>
    </cfRule>
    <cfRule type="cellIs" dxfId="331" priority="393" operator="greaterThan">
      <formula>50</formula>
    </cfRule>
    <cfRule type="cellIs" dxfId="330" priority="394" operator="between">
      <formula>70</formula>
      <formula>80</formula>
    </cfRule>
    <cfRule type="cellIs" dxfId="329" priority="395" operator="greaterThan">
      <formula>80</formula>
    </cfRule>
    <cfRule type="cellIs" dxfId="328" priority="396" operator="greaterThan">
      <formula>69</formula>
    </cfRule>
    <cfRule type="cellIs" dxfId="327" priority="397" operator="lessThan">
      <formula>70</formula>
    </cfRule>
  </conditionalFormatting>
  <conditionalFormatting sqref="W7:X16">
    <cfRule type="containsText" dxfId="326" priority="384" operator="containsText" text="na">
      <formula>NOT(ISERROR(SEARCH("na",W7)))</formula>
    </cfRule>
  </conditionalFormatting>
  <conditionalFormatting sqref="W7:X16">
    <cfRule type="containsText" dxfId="325" priority="381" operator="containsText" text="na">
      <formula>NOT(ISERROR(SEARCH("na",W7)))</formula>
    </cfRule>
    <cfRule type="cellIs" dxfId="324" priority="382" operator="greaterThan">
      <formula>89</formula>
    </cfRule>
    <cfRule type="containsText" dxfId="323" priority="383" operator="containsText" text="na">
      <formula>NOT(ISERROR(SEARCH("na",W7)))</formula>
    </cfRule>
  </conditionalFormatting>
  <conditionalFormatting sqref="W7:X16">
    <cfRule type="containsText" dxfId="322" priority="368" operator="containsText" text="na">
      <formula>NOT(ISERROR(SEARCH("na",W7)))</formula>
    </cfRule>
    <cfRule type="cellIs" dxfId="321" priority="369" operator="greaterThan">
      <formula>89</formula>
    </cfRule>
    <cfRule type="cellIs" dxfId="320" priority="370" operator="between">
      <formula>70</formula>
      <formula>89</formula>
    </cfRule>
    <cfRule type="cellIs" dxfId="319" priority="371" operator="lessThan">
      <formula>70</formula>
    </cfRule>
    <cfRule type="cellIs" dxfId="318" priority="372" operator="lessThan">
      <formula>70</formula>
    </cfRule>
    <cfRule type="cellIs" dxfId="317" priority="373" operator="greaterThan">
      <formula>80</formula>
    </cfRule>
    <cfRule type="cellIs" dxfId="316" priority="374" operator="between">
      <formula>75</formula>
      <formula>75</formula>
    </cfRule>
    <cfRule type="cellIs" dxfId="315" priority="375" operator="between">
      <formula>70</formula>
      <formula>80</formula>
    </cfRule>
    <cfRule type="cellIs" dxfId="314" priority="376" operator="greaterThan">
      <formula>50</formula>
    </cfRule>
    <cfRule type="cellIs" dxfId="313" priority="377" operator="between">
      <formula>70</formula>
      <formula>80</formula>
    </cfRule>
    <cfRule type="cellIs" dxfId="312" priority="378" operator="greaterThan">
      <formula>80</formula>
    </cfRule>
    <cfRule type="cellIs" dxfId="311" priority="379" operator="greaterThan">
      <formula>69</formula>
    </cfRule>
    <cfRule type="cellIs" dxfId="310" priority="380" operator="lessThan">
      <formula>70</formula>
    </cfRule>
  </conditionalFormatting>
  <conditionalFormatting sqref="W7:X16">
    <cfRule type="containsText" dxfId="309" priority="367" operator="containsText" text="na">
      <formula>NOT(ISERROR(SEARCH("na",W7)))</formula>
    </cfRule>
  </conditionalFormatting>
  <conditionalFormatting sqref="W7:X16">
    <cfRule type="containsText" dxfId="308" priority="364" operator="containsText" text="na">
      <formula>NOT(ISERROR(SEARCH("na",W7)))</formula>
    </cfRule>
    <cfRule type="cellIs" dxfId="307" priority="365" operator="greaterThan">
      <formula>89</formula>
    </cfRule>
    <cfRule type="containsText" dxfId="306" priority="366" operator="containsText" text="na">
      <formula>NOT(ISERROR(SEARCH("na",W7)))</formula>
    </cfRule>
  </conditionalFormatting>
  <conditionalFormatting sqref="W7:X16">
    <cfRule type="containsText" dxfId="305" priority="351" operator="containsText" text="na">
      <formula>NOT(ISERROR(SEARCH("na",W7)))</formula>
    </cfRule>
    <cfRule type="cellIs" dxfId="304" priority="352" operator="greaterThan">
      <formula>89</formula>
    </cfRule>
    <cfRule type="cellIs" dxfId="303" priority="353" operator="between">
      <formula>70</formula>
      <formula>89</formula>
    </cfRule>
    <cfRule type="cellIs" dxfId="302" priority="354" operator="lessThan">
      <formula>70</formula>
    </cfRule>
    <cfRule type="cellIs" dxfId="301" priority="355" operator="lessThan">
      <formula>70</formula>
    </cfRule>
    <cfRule type="cellIs" dxfId="300" priority="356" operator="greaterThan">
      <formula>80</formula>
    </cfRule>
    <cfRule type="cellIs" dxfId="299" priority="357" operator="between">
      <formula>75</formula>
      <formula>75</formula>
    </cfRule>
    <cfRule type="cellIs" dxfId="298" priority="358" operator="between">
      <formula>70</formula>
      <formula>80</formula>
    </cfRule>
    <cfRule type="cellIs" dxfId="297" priority="359" operator="greaterThan">
      <formula>50</formula>
    </cfRule>
    <cfRule type="cellIs" dxfId="296" priority="360" operator="between">
      <formula>70</formula>
      <formula>80</formula>
    </cfRule>
    <cfRule type="cellIs" dxfId="295" priority="361" operator="greaterThan">
      <formula>80</formula>
    </cfRule>
    <cfRule type="cellIs" dxfId="294" priority="362" operator="greaterThan">
      <formula>69</formula>
    </cfRule>
    <cfRule type="cellIs" dxfId="293" priority="363" operator="lessThan">
      <formula>70</formula>
    </cfRule>
  </conditionalFormatting>
  <conditionalFormatting sqref="W7:X16">
    <cfRule type="containsText" dxfId="292" priority="350" operator="containsText" text="na">
      <formula>NOT(ISERROR(SEARCH("na",W7)))</formula>
    </cfRule>
  </conditionalFormatting>
  <conditionalFormatting sqref="W7:X16">
    <cfRule type="containsText" dxfId="291" priority="347" operator="containsText" text="na">
      <formula>NOT(ISERROR(SEARCH("na",W7)))</formula>
    </cfRule>
    <cfRule type="cellIs" dxfId="290" priority="348" operator="greaterThan">
      <formula>89</formula>
    </cfRule>
    <cfRule type="containsText" dxfId="289" priority="349" operator="containsText" text="na">
      <formula>NOT(ISERROR(SEARCH("na",W7)))</formula>
    </cfRule>
  </conditionalFormatting>
  <conditionalFormatting sqref="W7:X16">
    <cfRule type="containsText" dxfId="288" priority="334" operator="containsText" text="na">
      <formula>NOT(ISERROR(SEARCH("na",W7)))</formula>
    </cfRule>
    <cfRule type="cellIs" dxfId="287" priority="335" operator="greaterThan">
      <formula>89</formula>
    </cfRule>
    <cfRule type="cellIs" dxfId="286" priority="336" operator="between">
      <formula>70</formula>
      <formula>89</formula>
    </cfRule>
    <cfRule type="cellIs" dxfId="285" priority="337" operator="lessThan">
      <formula>70</formula>
    </cfRule>
    <cfRule type="cellIs" dxfId="284" priority="338" operator="lessThan">
      <formula>70</formula>
    </cfRule>
    <cfRule type="cellIs" dxfId="283" priority="339" operator="greaterThan">
      <formula>80</formula>
    </cfRule>
    <cfRule type="cellIs" dxfId="282" priority="340" operator="between">
      <formula>75</formula>
      <formula>75</formula>
    </cfRule>
    <cfRule type="cellIs" dxfId="281" priority="341" operator="between">
      <formula>70</formula>
      <formula>80</formula>
    </cfRule>
    <cfRule type="cellIs" dxfId="280" priority="342" operator="greaterThan">
      <formula>50</formula>
    </cfRule>
    <cfRule type="cellIs" dxfId="279" priority="343" operator="between">
      <formula>70</formula>
      <formula>80</formula>
    </cfRule>
    <cfRule type="cellIs" dxfId="278" priority="344" operator="greaterThan">
      <formula>80</formula>
    </cfRule>
    <cfRule type="cellIs" dxfId="277" priority="345" operator="greaterThan">
      <formula>69</formula>
    </cfRule>
    <cfRule type="cellIs" dxfId="276" priority="346" operator="lessThan">
      <formula>70</formula>
    </cfRule>
  </conditionalFormatting>
  <conditionalFormatting sqref="W7:X16">
    <cfRule type="containsText" dxfId="275" priority="333" operator="containsText" text="na">
      <formula>NOT(ISERROR(SEARCH("na",W7)))</formula>
    </cfRule>
  </conditionalFormatting>
  <conditionalFormatting sqref="W7:X16">
    <cfRule type="containsText" dxfId="274" priority="330" operator="containsText" text="na">
      <formula>NOT(ISERROR(SEARCH("na",W7)))</formula>
    </cfRule>
    <cfRule type="cellIs" dxfId="273" priority="331" operator="greaterThan">
      <formula>89</formula>
    </cfRule>
    <cfRule type="containsText" dxfId="272" priority="332" operator="containsText" text="na">
      <formula>NOT(ISERROR(SEARCH("na",W7)))</formula>
    </cfRule>
  </conditionalFormatting>
  <conditionalFormatting sqref="W7:X16">
    <cfRule type="containsText" dxfId="271" priority="317" operator="containsText" text="na">
      <formula>NOT(ISERROR(SEARCH("na",W7)))</formula>
    </cfRule>
    <cfRule type="cellIs" dxfId="270" priority="318" operator="greaterThan">
      <formula>89</formula>
    </cfRule>
    <cfRule type="cellIs" dxfId="269" priority="319" operator="between">
      <formula>70</formula>
      <formula>89</formula>
    </cfRule>
    <cfRule type="cellIs" dxfId="268" priority="320" operator="lessThan">
      <formula>70</formula>
    </cfRule>
    <cfRule type="cellIs" dxfId="267" priority="321" operator="lessThan">
      <formula>70</formula>
    </cfRule>
    <cfRule type="cellIs" dxfId="266" priority="322" operator="greaterThan">
      <formula>80</formula>
    </cfRule>
    <cfRule type="cellIs" dxfId="265" priority="323" operator="between">
      <formula>75</formula>
      <formula>75</formula>
    </cfRule>
    <cfRule type="cellIs" dxfId="264" priority="324" operator="between">
      <formula>70</formula>
      <formula>80</formula>
    </cfRule>
    <cfRule type="cellIs" dxfId="263" priority="325" operator="greaterThan">
      <formula>50</formula>
    </cfRule>
    <cfRule type="cellIs" dxfId="262" priority="326" operator="between">
      <formula>70</formula>
      <formula>80</formula>
    </cfRule>
    <cfRule type="cellIs" dxfId="261" priority="327" operator="greaterThan">
      <formula>80</formula>
    </cfRule>
    <cfRule type="cellIs" dxfId="260" priority="328" operator="greaterThan">
      <formula>69</formula>
    </cfRule>
    <cfRule type="cellIs" dxfId="259" priority="329" operator="lessThan">
      <formula>70</formula>
    </cfRule>
  </conditionalFormatting>
  <conditionalFormatting sqref="W7:X16">
    <cfRule type="containsText" dxfId="258" priority="316" operator="containsText" text="na">
      <formula>NOT(ISERROR(SEARCH("na",W7)))</formula>
    </cfRule>
  </conditionalFormatting>
  <conditionalFormatting sqref="W7:X16">
    <cfRule type="containsText" dxfId="257" priority="313" operator="containsText" text="na">
      <formula>NOT(ISERROR(SEARCH("na",W7)))</formula>
    </cfRule>
    <cfRule type="cellIs" dxfId="256" priority="314" operator="greaterThan">
      <formula>89</formula>
    </cfRule>
    <cfRule type="containsText" dxfId="255" priority="315" operator="containsText" text="na">
      <formula>NOT(ISERROR(SEARCH("na",W7)))</formula>
    </cfRule>
  </conditionalFormatting>
  <conditionalFormatting sqref="O17:P17 S17:T17 W17:X17">
    <cfRule type="containsText" dxfId="254" priority="297" operator="containsText" text="na">
      <formula>NOT(ISERROR(SEARCH("na",O17)))</formula>
    </cfRule>
    <cfRule type="cellIs" dxfId="253" priority="298" operator="greaterThan">
      <formula>89</formula>
    </cfRule>
    <cfRule type="cellIs" dxfId="252" priority="299" operator="between">
      <formula>70</formula>
      <formula>89</formula>
    </cfRule>
    <cfRule type="cellIs" dxfId="251" priority="300" operator="lessThan">
      <formula>70</formula>
    </cfRule>
    <cfRule type="cellIs" dxfId="250" priority="301" operator="lessThan">
      <formula>70</formula>
    </cfRule>
    <cfRule type="cellIs" dxfId="249" priority="302" operator="greaterThan">
      <formula>80</formula>
    </cfRule>
    <cfRule type="cellIs" dxfId="248" priority="303" operator="between">
      <formula>75</formula>
      <formula>75</formula>
    </cfRule>
    <cfRule type="cellIs" dxfId="247" priority="304" operator="between">
      <formula>70</formula>
      <formula>80</formula>
    </cfRule>
    <cfRule type="cellIs" dxfId="246" priority="305" operator="greaterThan">
      <formula>50</formula>
    </cfRule>
    <cfRule type="cellIs" dxfId="245" priority="306" operator="between">
      <formula>70</formula>
      <formula>80</formula>
    </cfRule>
    <cfRule type="cellIs" dxfId="244" priority="307" operator="greaterThan">
      <formula>80</formula>
    </cfRule>
    <cfRule type="cellIs" dxfId="243" priority="308" operator="greaterThan">
      <formula>69</formula>
    </cfRule>
    <cfRule type="cellIs" dxfId="242" priority="309" operator="lessThan">
      <formula>70</formula>
    </cfRule>
  </conditionalFormatting>
  <conditionalFormatting sqref="O17:P17 S17:T17 W17:X17">
    <cfRule type="containsText" dxfId="241" priority="296" operator="containsText" text="na">
      <formula>NOT(ISERROR(SEARCH("na",O17)))</formula>
    </cfRule>
  </conditionalFormatting>
  <conditionalFormatting sqref="O17:P17 S17:T17 W17:X17">
    <cfRule type="containsText" dxfId="240" priority="293" operator="containsText" text="na">
      <formula>NOT(ISERROR(SEARCH("na",O17)))</formula>
    </cfRule>
    <cfRule type="cellIs" dxfId="239" priority="294" operator="greaterThan">
      <formula>89</formula>
    </cfRule>
    <cfRule type="containsText" dxfId="238" priority="295" operator="containsText" text="na">
      <formula>NOT(ISERROR(SEARCH("na",O17)))</formula>
    </cfRule>
  </conditionalFormatting>
  <conditionalFormatting sqref="Y17">
    <cfRule type="iconSet" priority="310">
      <iconSet>
        <cfvo type="percent" val="0"/>
        <cfvo type="num" val="70"/>
        <cfvo type="num" val="90"/>
      </iconSet>
    </cfRule>
    <cfRule type="iconSet" priority="311">
      <iconSet>
        <cfvo type="percent" val="0"/>
        <cfvo type="percent" val="70"/>
        <cfvo type="percent" val="90"/>
      </iconSet>
    </cfRule>
    <cfRule type="iconSet" priority="312">
      <iconSet iconSet="3TrafficLights2">
        <cfvo type="percent" val="0"/>
        <cfvo type="percent" val="33"/>
        <cfvo type="percent" val="67"/>
      </iconSet>
    </cfRule>
  </conditionalFormatting>
  <conditionalFormatting sqref="O18:P24">
    <cfRule type="containsText" dxfId="237" priority="229" operator="containsText" text="na">
      <formula>NOT(ISERROR(SEARCH("na",O18)))</formula>
    </cfRule>
    <cfRule type="cellIs" dxfId="236" priority="230" operator="greaterThan">
      <formula>89</formula>
    </cfRule>
    <cfRule type="cellIs" dxfId="235" priority="231" operator="between">
      <formula>70</formula>
      <formula>89</formula>
    </cfRule>
    <cfRule type="cellIs" dxfId="234" priority="232" operator="lessThan">
      <formula>70</formula>
    </cfRule>
    <cfRule type="cellIs" dxfId="233" priority="233" operator="lessThan">
      <formula>70</formula>
    </cfRule>
    <cfRule type="cellIs" dxfId="232" priority="234" operator="greaterThan">
      <formula>80</formula>
    </cfRule>
    <cfRule type="cellIs" dxfId="231" priority="235" operator="between">
      <formula>75</formula>
      <formula>75</formula>
    </cfRule>
    <cfRule type="cellIs" dxfId="230" priority="236" operator="between">
      <formula>70</formula>
      <formula>80</formula>
    </cfRule>
    <cfRule type="cellIs" dxfId="229" priority="237" operator="greaterThan">
      <formula>50</formula>
    </cfRule>
    <cfRule type="cellIs" dxfId="228" priority="238" operator="between">
      <formula>70</formula>
      <formula>80</formula>
    </cfRule>
    <cfRule type="cellIs" dxfId="227" priority="239" operator="greaterThan">
      <formula>80</formula>
    </cfRule>
    <cfRule type="cellIs" dxfId="226" priority="240" operator="greaterThan">
      <formula>69</formula>
    </cfRule>
    <cfRule type="cellIs" dxfId="225" priority="241" operator="lessThan">
      <formula>70</formula>
    </cfRule>
  </conditionalFormatting>
  <conditionalFormatting sqref="O18:P24">
    <cfRule type="containsText" dxfId="224" priority="228" operator="containsText" text="na">
      <formula>NOT(ISERROR(SEARCH("na",O18)))</formula>
    </cfRule>
  </conditionalFormatting>
  <conditionalFormatting sqref="O18:P24">
    <cfRule type="containsText" dxfId="223" priority="225" operator="containsText" text="na">
      <formula>NOT(ISERROR(SEARCH("na",O18)))</formula>
    </cfRule>
    <cfRule type="cellIs" dxfId="222" priority="226" operator="greaterThan">
      <formula>89</formula>
    </cfRule>
    <cfRule type="containsText" dxfId="221" priority="227" operator="containsText" text="na">
      <formula>NOT(ISERROR(SEARCH("na",O18)))</formula>
    </cfRule>
  </conditionalFormatting>
  <conditionalFormatting sqref="O18:P24">
    <cfRule type="containsText" dxfId="220" priority="212" operator="containsText" text="na">
      <formula>NOT(ISERROR(SEARCH("na",O18)))</formula>
    </cfRule>
    <cfRule type="cellIs" dxfId="219" priority="213" operator="greaterThan">
      <formula>89</formula>
    </cfRule>
    <cfRule type="cellIs" dxfId="218" priority="214" operator="between">
      <formula>70</formula>
      <formula>89</formula>
    </cfRule>
    <cfRule type="cellIs" dxfId="217" priority="215" operator="lessThan">
      <formula>70</formula>
    </cfRule>
    <cfRule type="cellIs" dxfId="216" priority="216" operator="lessThan">
      <formula>70</formula>
    </cfRule>
    <cfRule type="cellIs" dxfId="215" priority="217" operator="greaterThan">
      <formula>80</formula>
    </cfRule>
    <cfRule type="cellIs" dxfId="214" priority="218" operator="between">
      <formula>75</formula>
      <formula>75</formula>
    </cfRule>
    <cfRule type="cellIs" dxfId="213" priority="219" operator="between">
      <formula>70</formula>
      <formula>80</formula>
    </cfRule>
    <cfRule type="cellIs" dxfId="212" priority="220" operator="greaterThan">
      <formula>50</formula>
    </cfRule>
    <cfRule type="cellIs" dxfId="211" priority="221" operator="between">
      <formula>70</formula>
      <formula>80</formula>
    </cfRule>
    <cfRule type="cellIs" dxfId="210" priority="222" operator="greaterThan">
      <formula>80</formula>
    </cfRule>
    <cfRule type="cellIs" dxfId="209" priority="223" operator="greaterThan">
      <formula>69</formula>
    </cfRule>
    <cfRule type="cellIs" dxfId="208" priority="224" operator="lessThan">
      <formula>70</formula>
    </cfRule>
  </conditionalFormatting>
  <conditionalFormatting sqref="O18:P24">
    <cfRule type="containsText" dxfId="207" priority="211" operator="containsText" text="na">
      <formula>NOT(ISERROR(SEARCH("na",O18)))</formula>
    </cfRule>
  </conditionalFormatting>
  <conditionalFormatting sqref="O18:P24">
    <cfRule type="containsText" dxfId="206" priority="208" operator="containsText" text="na">
      <formula>NOT(ISERROR(SEARCH("na",O18)))</formula>
    </cfRule>
    <cfRule type="cellIs" dxfId="205" priority="209" operator="greaterThan">
      <formula>89</formula>
    </cfRule>
    <cfRule type="containsText" dxfId="204" priority="210" operator="containsText" text="na">
      <formula>NOT(ISERROR(SEARCH("na",O18)))</formula>
    </cfRule>
  </conditionalFormatting>
  <conditionalFormatting sqref="O18:P24">
    <cfRule type="containsText" dxfId="203" priority="195" operator="containsText" text="na">
      <formula>NOT(ISERROR(SEARCH("na",O18)))</formula>
    </cfRule>
    <cfRule type="cellIs" dxfId="202" priority="196" operator="greaterThan">
      <formula>89</formula>
    </cfRule>
    <cfRule type="cellIs" dxfId="201" priority="197" operator="between">
      <formula>70</formula>
      <formula>89</formula>
    </cfRule>
    <cfRule type="cellIs" dxfId="200" priority="198" operator="lessThan">
      <formula>70</formula>
    </cfRule>
    <cfRule type="cellIs" dxfId="199" priority="199" operator="lessThan">
      <formula>70</formula>
    </cfRule>
    <cfRule type="cellIs" dxfId="198" priority="200" operator="greaterThan">
      <formula>80</formula>
    </cfRule>
    <cfRule type="cellIs" dxfId="197" priority="201" operator="between">
      <formula>75</formula>
      <formula>75</formula>
    </cfRule>
    <cfRule type="cellIs" dxfId="196" priority="202" operator="between">
      <formula>70</formula>
      <formula>80</formula>
    </cfRule>
    <cfRule type="cellIs" dxfId="195" priority="203" operator="greaterThan">
      <formula>50</formula>
    </cfRule>
    <cfRule type="cellIs" dxfId="194" priority="204" operator="between">
      <formula>70</formula>
      <formula>80</formula>
    </cfRule>
    <cfRule type="cellIs" dxfId="193" priority="205" operator="greaterThan">
      <formula>80</formula>
    </cfRule>
    <cfRule type="cellIs" dxfId="192" priority="206" operator="greaterThan">
      <formula>69</formula>
    </cfRule>
    <cfRule type="cellIs" dxfId="191" priority="207" operator="lessThan">
      <formula>70</formula>
    </cfRule>
  </conditionalFormatting>
  <conditionalFormatting sqref="O18:P24">
    <cfRule type="containsText" dxfId="190" priority="194" operator="containsText" text="na">
      <formula>NOT(ISERROR(SEARCH("na",O18)))</formula>
    </cfRule>
  </conditionalFormatting>
  <conditionalFormatting sqref="O18:P24">
    <cfRule type="containsText" dxfId="189" priority="191" operator="containsText" text="na">
      <formula>NOT(ISERROR(SEARCH("na",O18)))</formula>
    </cfRule>
    <cfRule type="cellIs" dxfId="188" priority="192" operator="greaterThan">
      <formula>89</formula>
    </cfRule>
    <cfRule type="containsText" dxfId="187" priority="193" operator="containsText" text="na">
      <formula>NOT(ISERROR(SEARCH("na",O18)))</formula>
    </cfRule>
  </conditionalFormatting>
  <conditionalFormatting sqref="O18:P24">
    <cfRule type="containsText" dxfId="186" priority="178" operator="containsText" text="na">
      <formula>NOT(ISERROR(SEARCH("na",O18)))</formula>
    </cfRule>
    <cfRule type="cellIs" dxfId="185" priority="179" operator="greaterThan">
      <formula>89</formula>
    </cfRule>
    <cfRule type="cellIs" dxfId="184" priority="180" operator="between">
      <formula>70</formula>
      <formula>89</formula>
    </cfRule>
    <cfRule type="cellIs" dxfId="183" priority="181" operator="lessThan">
      <formula>70</formula>
    </cfRule>
    <cfRule type="cellIs" dxfId="182" priority="182" operator="lessThan">
      <formula>70</formula>
    </cfRule>
    <cfRule type="cellIs" dxfId="181" priority="183" operator="greaterThan">
      <formula>80</formula>
    </cfRule>
    <cfRule type="cellIs" dxfId="180" priority="184" operator="between">
      <formula>75</formula>
      <formula>75</formula>
    </cfRule>
    <cfRule type="cellIs" dxfId="179" priority="185" operator="between">
      <formula>70</formula>
      <formula>80</formula>
    </cfRule>
    <cfRule type="cellIs" dxfId="178" priority="186" operator="greaterThan">
      <formula>50</formula>
    </cfRule>
    <cfRule type="cellIs" dxfId="177" priority="187" operator="between">
      <formula>70</formula>
      <formula>80</formula>
    </cfRule>
    <cfRule type="cellIs" dxfId="176" priority="188" operator="greaterThan">
      <formula>80</formula>
    </cfRule>
    <cfRule type="cellIs" dxfId="175" priority="189" operator="greaterThan">
      <formula>69</formula>
    </cfRule>
    <cfRule type="cellIs" dxfId="174" priority="190" operator="lessThan">
      <formula>70</formula>
    </cfRule>
  </conditionalFormatting>
  <conditionalFormatting sqref="O18:P24">
    <cfRule type="containsText" dxfId="173" priority="177" operator="containsText" text="na">
      <formula>NOT(ISERROR(SEARCH("na",O18)))</formula>
    </cfRule>
  </conditionalFormatting>
  <conditionalFormatting sqref="O18:P24">
    <cfRule type="containsText" dxfId="172" priority="174" operator="containsText" text="na">
      <formula>NOT(ISERROR(SEARCH("na",O18)))</formula>
    </cfRule>
    <cfRule type="cellIs" dxfId="171" priority="175" operator="greaterThan">
      <formula>89</formula>
    </cfRule>
    <cfRule type="containsText" dxfId="170" priority="176" operator="containsText" text="na">
      <formula>NOT(ISERROR(SEARCH("na",O18)))</formula>
    </cfRule>
  </conditionalFormatting>
  <conditionalFormatting sqref="S18:T24">
    <cfRule type="containsText" dxfId="169" priority="161" operator="containsText" text="na">
      <formula>NOT(ISERROR(SEARCH("na",S18)))</formula>
    </cfRule>
    <cfRule type="cellIs" dxfId="168" priority="162" operator="greaterThan">
      <formula>89</formula>
    </cfRule>
    <cfRule type="cellIs" dxfId="167" priority="163" operator="between">
      <formula>70</formula>
      <formula>89</formula>
    </cfRule>
    <cfRule type="cellIs" dxfId="166" priority="164" operator="lessThan">
      <formula>70</formula>
    </cfRule>
    <cfRule type="cellIs" dxfId="165" priority="165" operator="lessThan">
      <formula>70</formula>
    </cfRule>
    <cfRule type="cellIs" dxfId="164" priority="166" operator="greaterThan">
      <formula>80</formula>
    </cfRule>
    <cfRule type="cellIs" dxfId="163" priority="167" operator="between">
      <formula>75</formula>
      <formula>75</formula>
    </cfRule>
    <cfRule type="cellIs" dxfId="162" priority="168" operator="between">
      <formula>70</formula>
      <formula>80</formula>
    </cfRule>
    <cfRule type="cellIs" dxfId="161" priority="169" operator="greaterThan">
      <formula>50</formula>
    </cfRule>
    <cfRule type="cellIs" dxfId="160" priority="170" operator="between">
      <formula>70</formula>
      <formula>80</formula>
    </cfRule>
    <cfRule type="cellIs" dxfId="159" priority="171" operator="greaterThan">
      <formula>80</formula>
    </cfRule>
    <cfRule type="cellIs" dxfId="158" priority="172" operator="greaterThan">
      <formula>69</formula>
    </cfRule>
    <cfRule type="cellIs" dxfId="157" priority="173" operator="lessThan">
      <formula>70</formula>
    </cfRule>
  </conditionalFormatting>
  <conditionalFormatting sqref="S18:T24">
    <cfRule type="containsText" dxfId="156" priority="160" operator="containsText" text="na">
      <formula>NOT(ISERROR(SEARCH("na",S18)))</formula>
    </cfRule>
  </conditionalFormatting>
  <conditionalFormatting sqref="S18:T24">
    <cfRule type="containsText" dxfId="155" priority="157" operator="containsText" text="na">
      <formula>NOT(ISERROR(SEARCH("na",S18)))</formula>
    </cfRule>
    <cfRule type="cellIs" dxfId="154" priority="158" operator="greaterThan">
      <formula>89</formula>
    </cfRule>
    <cfRule type="containsText" dxfId="153" priority="159" operator="containsText" text="na">
      <formula>NOT(ISERROR(SEARCH("na",S18)))</formula>
    </cfRule>
  </conditionalFormatting>
  <conditionalFormatting sqref="S18:T24">
    <cfRule type="containsText" dxfId="152" priority="144" operator="containsText" text="na">
      <formula>NOT(ISERROR(SEARCH("na",S18)))</formula>
    </cfRule>
    <cfRule type="cellIs" dxfId="151" priority="145" operator="greaterThan">
      <formula>89</formula>
    </cfRule>
    <cfRule type="cellIs" dxfId="150" priority="146" operator="between">
      <formula>70</formula>
      <formula>89</formula>
    </cfRule>
    <cfRule type="cellIs" dxfId="149" priority="147" operator="lessThan">
      <formula>70</formula>
    </cfRule>
    <cfRule type="cellIs" dxfId="148" priority="148" operator="lessThan">
      <formula>70</formula>
    </cfRule>
    <cfRule type="cellIs" dxfId="147" priority="149" operator="greaterThan">
      <formula>80</formula>
    </cfRule>
    <cfRule type="cellIs" dxfId="146" priority="150" operator="between">
      <formula>75</formula>
      <formula>75</formula>
    </cfRule>
    <cfRule type="cellIs" dxfId="145" priority="151" operator="between">
      <formula>70</formula>
      <formula>80</formula>
    </cfRule>
    <cfRule type="cellIs" dxfId="144" priority="152" operator="greaterThan">
      <formula>50</formula>
    </cfRule>
    <cfRule type="cellIs" dxfId="143" priority="153" operator="between">
      <formula>70</formula>
      <formula>80</formula>
    </cfRule>
    <cfRule type="cellIs" dxfId="142" priority="154" operator="greaterThan">
      <formula>80</formula>
    </cfRule>
    <cfRule type="cellIs" dxfId="141" priority="155" operator="greaterThan">
      <formula>69</formula>
    </cfRule>
    <cfRule type="cellIs" dxfId="140" priority="156" operator="lessThan">
      <formula>70</formula>
    </cfRule>
  </conditionalFormatting>
  <conditionalFormatting sqref="S18:T24">
    <cfRule type="containsText" dxfId="139" priority="143" operator="containsText" text="na">
      <formula>NOT(ISERROR(SEARCH("na",S18)))</formula>
    </cfRule>
  </conditionalFormatting>
  <conditionalFormatting sqref="S18:T24">
    <cfRule type="containsText" dxfId="138" priority="140" operator="containsText" text="na">
      <formula>NOT(ISERROR(SEARCH("na",S18)))</formula>
    </cfRule>
    <cfRule type="cellIs" dxfId="137" priority="141" operator="greaterThan">
      <formula>89</formula>
    </cfRule>
    <cfRule type="containsText" dxfId="136" priority="142" operator="containsText" text="na">
      <formula>NOT(ISERROR(SEARCH("na",S18)))</formula>
    </cfRule>
  </conditionalFormatting>
  <conditionalFormatting sqref="S18:T24">
    <cfRule type="containsText" dxfId="135" priority="127" operator="containsText" text="na">
      <formula>NOT(ISERROR(SEARCH("na",S18)))</formula>
    </cfRule>
    <cfRule type="cellIs" dxfId="134" priority="128" operator="greaterThan">
      <formula>89</formula>
    </cfRule>
    <cfRule type="cellIs" dxfId="133" priority="129" operator="between">
      <formula>70</formula>
      <formula>89</formula>
    </cfRule>
    <cfRule type="cellIs" dxfId="132" priority="130" operator="lessThan">
      <formula>70</formula>
    </cfRule>
    <cfRule type="cellIs" dxfId="131" priority="131" operator="lessThan">
      <formula>70</formula>
    </cfRule>
    <cfRule type="cellIs" dxfId="130" priority="132" operator="greaterThan">
      <formula>80</formula>
    </cfRule>
    <cfRule type="cellIs" dxfId="129" priority="133" operator="between">
      <formula>75</formula>
      <formula>75</formula>
    </cfRule>
    <cfRule type="cellIs" dxfId="128" priority="134" operator="between">
      <formula>70</formula>
      <formula>80</formula>
    </cfRule>
    <cfRule type="cellIs" dxfId="127" priority="135" operator="greaterThan">
      <formula>50</formula>
    </cfRule>
    <cfRule type="cellIs" dxfId="126" priority="136" operator="between">
      <formula>70</formula>
      <formula>80</formula>
    </cfRule>
    <cfRule type="cellIs" dxfId="125" priority="137" operator="greaterThan">
      <formula>80</formula>
    </cfRule>
    <cfRule type="cellIs" dxfId="124" priority="138" operator="greaterThan">
      <formula>69</formula>
    </cfRule>
    <cfRule type="cellIs" dxfId="123" priority="139" operator="lessThan">
      <formula>70</formula>
    </cfRule>
  </conditionalFormatting>
  <conditionalFormatting sqref="S18:T24">
    <cfRule type="containsText" dxfId="122" priority="126" operator="containsText" text="na">
      <formula>NOT(ISERROR(SEARCH("na",S18)))</formula>
    </cfRule>
  </conditionalFormatting>
  <conditionalFormatting sqref="S18:T24">
    <cfRule type="containsText" dxfId="121" priority="123" operator="containsText" text="na">
      <formula>NOT(ISERROR(SEARCH("na",S18)))</formula>
    </cfRule>
    <cfRule type="cellIs" dxfId="120" priority="124" operator="greaterThan">
      <formula>89</formula>
    </cfRule>
    <cfRule type="containsText" dxfId="119" priority="125" operator="containsText" text="na">
      <formula>NOT(ISERROR(SEARCH("na",S18)))</formula>
    </cfRule>
  </conditionalFormatting>
  <conditionalFormatting sqref="S18:T24">
    <cfRule type="containsText" dxfId="118" priority="110" operator="containsText" text="na">
      <formula>NOT(ISERROR(SEARCH("na",S18)))</formula>
    </cfRule>
    <cfRule type="cellIs" dxfId="117" priority="111" operator="greaterThan">
      <formula>89</formula>
    </cfRule>
    <cfRule type="cellIs" dxfId="116" priority="112" operator="between">
      <formula>70</formula>
      <formula>89</formula>
    </cfRule>
    <cfRule type="cellIs" dxfId="115" priority="113" operator="lessThan">
      <formula>70</formula>
    </cfRule>
    <cfRule type="cellIs" dxfId="114" priority="114" operator="lessThan">
      <formula>70</formula>
    </cfRule>
    <cfRule type="cellIs" dxfId="113" priority="115" operator="greaterThan">
      <formula>80</formula>
    </cfRule>
    <cfRule type="cellIs" dxfId="112" priority="116" operator="between">
      <formula>75</formula>
      <formula>75</formula>
    </cfRule>
    <cfRule type="cellIs" dxfId="111" priority="117" operator="between">
      <formula>70</formula>
      <formula>80</formula>
    </cfRule>
    <cfRule type="cellIs" dxfId="110" priority="118" operator="greaterThan">
      <formula>50</formula>
    </cfRule>
    <cfRule type="cellIs" dxfId="109" priority="119" operator="between">
      <formula>70</formula>
      <formula>80</formula>
    </cfRule>
    <cfRule type="cellIs" dxfId="108" priority="120" operator="greaterThan">
      <formula>80</formula>
    </cfRule>
    <cfRule type="cellIs" dxfId="107" priority="121" operator="greaterThan">
      <formula>69</formula>
    </cfRule>
    <cfRule type="cellIs" dxfId="106" priority="122" operator="lessThan">
      <formula>70</formula>
    </cfRule>
  </conditionalFormatting>
  <conditionalFormatting sqref="S18:T24">
    <cfRule type="containsText" dxfId="105" priority="109" operator="containsText" text="na">
      <formula>NOT(ISERROR(SEARCH("na",S18)))</formula>
    </cfRule>
  </conditionalFormatting>
  <conditionalFormatting sqref="S18:T24">
    <cfRule type="containsText" dxfId="104" priority="106" operator="containsText" text="na">
      <formula>NOT(ISERROR(SEARCH("na",S18)))</formula>
    </cfRule>
    <cfRule type="cellIs" dxfId="103" priority="107" operator="greaterThan">
      <formula>89</formula>
    </cfRule>
    <cfRule type="containsText" dxfId="102" priority="108" operator="containsText" text="na">
      <formula>NOT(ISERROR(SEARCH("na",S18)))</formula>
    </cfRule>
  </conditionalFormatting>
  <conditionalFormatting sqref="Y18:Y24">
    <cfRule type="iconSet" priority="103">
      <iconSet>
        <cfvo type="percent" val="0"/>
        <cfvo type="num" val="70"/>
        <cfvo type="num" val="90"/>
      </iconSet>
    </cfRule>
    <cfRule type="iconSet" priority="104">
      <iconSet>
        <cfvo type="percent" val="0"/>
        <cfvo type="percent" val="70"/>
        <cfvo type="percent" val="90"/>
      </iconSet>
    </cfRule>
    <cfRule type="iconSet" priority="105">
      <iconSet iconSet="3TrafficLights2">
        <cfvo type="percent" val="0"/>
        <cfvo type="percent" val="33"/>
        <cfvo type="percent" val="67"/>
      </iconSet>
    </cfRule>
  </conditionalFormatting>
  <conditionalFormatting sqref="W18:X24">
    <cfRule type="containsText" dxfId="101" priority="90" operator="containsText" text="na">
      <formula>NOT(ISERROR(SEARCH("na",W18)))</formula>
    </cfRule>
    <cfRule type="cellIs" dxfId="100" priority="91" operator="greaterThan">
      <formula>89</formula>
    </cfRule>
    <cfRule type="cellIs" dxfId="99" priority="92" operator="between">
      <formula>70</formula>
      <formula>89</formula>
    </cfRule>
    <cfRule type="cellIs" dxfId="98" priority="93" operator="lessThan">
      <formula>70</formula>
    </cfRule>
    <cfRule type="cellIs" dxfId="97" priority="94" operator="lessThan">
      <formula>70</formula>
    </cfRule>
    <cfRule type="cellIs" dxfId="96" priority="95" operator="greaterThan">
      <formula>80</formula>
    </cfRule>
    <cfRule type="cellIs" dxfId="95" priority="96" operator="between">
      <formula>75</formula>
      <formula>75</formula>
    </cfRule>
    <cfRule type="cellIs" dxfId="94" priority="97" operator="between">
      <formula>70</formula>
      <formula>80</formula>
    </cfRule>
    <cfRule type="cellIs" dxfId="93" priority="98" operator="greaterThan">
      <formula>50</formula>
    </cfRule>
    <cfRule type="cellIs" dxfId="92" priority="99" operator="between">
      <formula>70</formula>
      <formula>80</formula>
    </cfRule>
    <cfRule type="cellIs" dxfId="91" priority="100" operator="greaterThan">
      <formula>80</formula>
    </cfRule>
    <cfRule type="cellIs" dxfId="90" priority="101" operator="greaterThan">
      <formula>69</formula>
    </cfRule>
    <cfRule type="cellIs" dxfId="89" priority="102" operator="lessThan">
      <formula>70</formula>
    </cfRule>
  </conditionalFormatting>
  <conditionalFormatting sqref="W18:X24">
    <cfRule type="containsText" dxfId="88" priority="89" operator="containsText" text="na">
      <formula>NOT(ISERROR(SEARCH("na",W18)))</formula>
    </cfRule>
  </conditionalFormatting>
  <conditionalFormatting sqref="W18:X24">
    <cfRule type="containsText" dxfId="87" priority="86" operator="containsText" text="na">
      <formula>NOT(ISERROR(SEARCH("na",W18)))</formula>
    </cfRule>
    <cfRule type="cellIs" dxfId="86" priority="87" operator="greaterThan">
      <formula>89</formula>
    </cfRule>
    <cfRule type="containsText" dxfId="85" priority="88" operator="containsText" text="na">
      <formula>NOT(ISERROR(SEARCH("na",W18)))</formula>
    </cfRule>
  </conditionalFormatting>
  <conditionalFormatting sqref="W18:X24">
    <cfRule type="containsText" dxfId="84" priority="73" operator="containsText" text="na">
      <formula>NOT(ISERROR(SEARCH("na",W18)))</formula>
    </cfRule>
    <cfRule type="cellIs" dxfId="83" priority="74" operator="greaterThan">
      <formula>89</formula>
    </cfRule>
    <cfRule type="cellIs" dxfId="82" priority="75" operator="between">
      <formula>70</formula>
      <formula>89</formula>
    </cfRule>
    <cfRule type="cellIs" dxfId="81" priority="76" operator="lessThan">
      <formula>70</formula>
    </cfRule>
    <cfRule type="cellIs" dxfId="80" priority="77" operator="lessThan">
      <formula>70</formula>
    </cfRule>
    <cfRule type="cellIs" dxfId="79" priority="78" operator="greaterThan">
      <formula>80</formula>
    </cfRule>
    <cfRule type="cellIs" dxfId="78" priority="79" operator="between">
      <formula>75</formula>
      <formula>75</formula>
    </cfRule>
    <cfRule type="cellIs" dxfId="77" priority="80" operator="between">
      <formula>70</formula>
      <formula>80</formula>
    </cfRule>
    <cfRule type="cellIs" dxfId="76" priority="81" operator="greaterThan">
      <formula>50</formula>
    </cfRule>
    <cfRule type="cellIs" dxfId="75" priority="82" operator="between">
      <formula>70</formula>
      <formula>80</formula>
    </cfRule>
    <cfRule type="cellIs" dxfId="74" priority="83" operator="greaterThan">
      <formula>80</formula>
    </cfRule>
    <cfRule type="cellIs" dxfId="73" priority="84" operator="greaterThan">
      <formula>69</formula>
    </cfRule>
    <cfRule type="cellIs" dxfId="72" priority="85" operator="lessThan">
      <formula>70</formula>
    </cfRule>
  </conditionalFormatting>
  <conditionalFormatting sqref="W18:X24">
    <cfRule type="containsText" dxfId="71" priority="72" operator="containsText" text="na">
      <formula>NOT(ISERROR(SEARCH("na",W18)))</formula>
    </cfRule>
  </conditionalFormatting>
  <conditionalFormatting sqref="W18:X24">
    <cfRule type="containsText" dxfId="70" priority="69" operator="containsText" text="na">
      <formula>NOT(ISERROR(SEARCH("na",W18)))</formula>
    </cfRule>
    <cfRule type="cellIs" dxfId="69" priority="70" operator="greaterThan">
      <formula>89</formula>
    </cfRule>
    <cfRule type="containsText" dxfId="68" priority="71" operator="containsText" text="na">
      <formula>NOT(ISERROR(SEARCH("na",W18)))</formula>
    </cfRule>
  </conditionalFormatting>
  <conditionalFormatting sqref="W18:X24">
    <cfRule type="containsText" dxfId="67" priority="56" operator="containsText" text="na">
      <formula>NOT(ISERROR(SEARCH("na",W18)))</formula>
    </cfRule>
    <cfRule type="cellIs" dxfId="66" priority="57" operator="greaterThan">
      <formula>89</formula>
    </cfRule>
    <cfRule type="cellIs" dxfId="65" priority="58" operator="between">
      <formula>70</formula>
      <formula>89</formula>
    </cfRule>
    <cfRule type="cellIs" dxfId="64" priority="59" operator="lessThan">
      <formula>70</formula>
    </cfRule>
    <cfRule type="cellIs" dxfId="63" priority="60" operator="lessThan">
      <formula>70</formula>
    </cfRule>
    <cfRule type="cellIs" dxfId="62" priority="61" operator="greaterThan">
      <formula>80</formula>
    </cfRule>
    <cfRule type="cellIs" dxfId="61" priority="62" operator="between">
      <formula>75</formula>
      <formula>75</formula>
    </cfRule>
    <cfRule type="cellIs" dxfId="60" priority="63" operator="between">
      <formula>70</formula>
      <formula>80</formula>
    </cfRule>
    <cfRule type="cellIs" dxfId="59" priority="64" operator="greaterThan">
      <formula>50</formula>
    </cfRule>
    <cfRule type="cellIs" dxfId="58" priority="65" operator="between">
      <formula>70</formula>
      <formula>80</formula>
    </cfRule>
    <cfRule type="cellIs" dxfId="57" priority="66" operator="greaterThan">
      <formula>80</formula>
    </cfRule>
    <cfRule type="cellIs" dxfId="56" priority="67" operator="greaterThan">
      <formula>69</formula>
    </cfRule>
    <cfRule type="cellIs" dxfId="55" priority="68" operator="lessThan">
      <formula>70</formula>
    </cfRule>
  </conditionalFormatting>
  <conditionalFormatting sqref="W18:X24">
    <cfRule type="containsText" dxfId="54" priority="55" operator="containsText" text="na">
      <formula>NOT(ISERROR(SEARCH("na",W18)))</formula>
    </cfRule>
  </conditionalFormatting>
  <conditionalFormatting sqref="W18:X24">
    <cfRule type="containsText" dxfId="53" priority="52" operator="containsText" text="na">
      <formula>NOT(ISERROR(SEARCH("na",W18)))</formula>
    </cfRule>
    <cfRule type="cellIs" dxfId="52" priority="53" operator="greaterThan">
      <formula>89</formula>
    </cfRule>
    <cfRule type="containsText" dxfId="51" priority="54" operator="containsText" text="na">
      <formula>NOT(ISERROR(SEARCH("na",W18)))</formula>
    </cfRule>
  </conditionalFormatting>
  <conditionalFormatting sqref="W18:X24">
    <cfRule type="containsText" dxfId="50" priority="39" operator="containsText" text="na">
      <formula>NOT(ISERROR(SEARCH("na",W18)))</formula>
    </cfRule>
    <cfRule type="cellIs" dxfId="49" priority="40" operator="greaterThan">
      <formula>89</formula>
    </cfRule>
    <cfRule type="cellIs" dxfId="48" priority="41" operator="between">
      <formula>70</formula>
      <formula>89</formula>
    </cfRule>
    <cfRule type="cellIs" dxfId="47" priority="42" operator="lessThan">
      <formula>70</formula>
    </cfRule>
    <cfRule type="cellIs" dxfId="46" priority="43" operator="lessThan">
      <formula>70</formula>
    </cfRule>
    <cfRule type="cellIs" dxfId="45" priority="44" operator="greaterThan">
      <formula>80</formula>
    </cfRule>
    <cfRule type="cellIs" dxfId="44" priority="45" operator="between">
      <formula>75</formula>
      <formula>75</formula>
    </cfRule>
    <cfRule type="cellIs" dxfId="43" priority="46" operator="between">
      <formula>70</formula>
      <formula>80</formula>
    </cfRule>
    <cfRule type="cellIs" dxfId="42" priority="47" operator="greaterThan">
      <formula>50</formula>
    </cfRule>
    <cfRule type="cellIs" dxfId="41" priority="48" operator="between">
      <formula>70</formula>
      <formula>80</formula>
    </cfRule>
    <cfRule type="cellIs" dxfId="40" priority="49" operator="greaterThan">
      <formula>80</formula>
    </cfRule>
    <cfRule type="cellIs" dxfId="39" priority="50" operator="greaterThan">
      <formula>69</formula>
    </cfRule>
    <cfRule type="cellIs" dxfId="38" priority="51" operator="lessThan">
      <formula>70</formula>
    </cfRule>
  </conditionalFormatting>
  <conditionalFormatting sqref="W18:X24">
    <cfRule type="containsText" dxfId="37" priority="38" operator="containsText" text="na">
      <formula>NOT(ISERROR(SEARCH("na",W18)))</formula>
    </cfRule>
  </conditionalFormatting>
  <conditionalFormatting sqref="W18:X24">
    <cfRule type="containsText" dxfId="36" priority="35" operator="containsText" text="na">
      <formula>NOT(ISERROR(SEARCH("na",W18)))</formula>
    </cfRule>
    <cfRule type="cellIs" dxfId="35" priority="36" operator="greaterThan">
      <formula>89</formula>
    </cfRule>
    <cfRule type="containsText" dxfId="34" priority="37" operator="containsText" text="na">
      <formula>NOT(ISERROR(SEARCH("na",W18)))</formula>
    </cfRule>
  </conditionalFormatting>
  <conditionalFormatting sqref="W18:X24">
    <cfRule type="containsText" dxfId="33" priority="22" operator="containsText" text="na">
      <formula>NOT(ISERROR(SEARCH("na",W18)))</formula>
    </cfRule>
    <cfRule type="cellIs" dxfId="32" priority="23" operator="greaterThan">
      <formula>89</formula>
    </cfRule>
    <cfRule type="cellIs" dxfId="31" priority="24" operator="between">
      <formula>70</formula>
      <formula>89</formula>
    </cfRule>
    <cfRule type="cellIs" dxfId="30" priority="25" operator="lessThan">
      <formula>70</formula>
    </cfRule>
    <cfRule type="cellIs" dxfId="29" priority="26" operator="lessThan">
      <formula>70</formula>
    </cfRule>
    <cfRule type="cellIs" dxfId="28" priority="27" operator="greaterThan">
      <formula>80</formula>
    </cfRule>
    <cfRule type="cellIs" dxfId="27" priority="28" operator="between">
      <formula>75</formula>
      <formula>75</formula>
    </cfRule>
    <cfRule type="cellIs" dxfId="26" priority="29" operator="between">
      <formula>70</formula>
      <formula>80</formula>
    </cfRule>
    <cfRule type="cellIs" dxfId="25" priority="30" operator="greaterThan">
      <formula>50</formula>
    </cfRule>
    <cfRule type="cellIs" dxfId="24" priority="31" operator="between">
      <formula>70</formula>
      <formula>80</formula>
    </cfRule>
    <cfRule type="cellIs" dxfId="23" priority="32" operator="greaterThan">
      <formula>80</formula>
    </cfRule>
    <cfRule type="cellIs" dxfId="22" priority="33" operator="greaterThan">
      <formula>69</formula>
    </cfRule>
    <cfRule type="cellIs" dxfId="21" priority="34" operator="lessThan">
      <formula>70</formula>
    </cfRule>
  </conditionalFormatting>
  <conditionalFormatting sqref="W18:X24">
    <cfRule type="containsText" dxfId="20" priority="21" operator="containsText" text="na">
      <formula>NOT(ISERROR(SEARCH("na",W18)))</formula>
    </cfRule>
  </conditionalFormatting>
  <conditionalFormatting sqref="W18:X24">
    <cfRule type="containsText" dxfId="19" priority="18" operator="containsText" text="na">
      <formula>NOT(ISERROR(SEARCH("na",W18)))</formula>
    </cfRule>
    <cfRule type="cellIs" dxfId="18" priority="19" operator="greaterThan">
      <formula>89</formula>
    </cfRule>
    <cfRule type="containsText" dxfId="17" priority="20" operator="containsText" text="na">
      <formula>NOT(ISERROR(SEARCH("na",W18)))</formula>
    </cfRule>
  </conditionalFormatting>
  <conditionalFormatting sqref="J7:K24">
    <cfRule type="containsText" dxfId="16" priority="5" operator="containsText" text="na">
      <formula>NOT(ISERROR(SEARCH("na",J7)))</formula>
    </cfRule>
    <cfRule type="cellIs" dxfId="15" priority="6" operator="greaterThan">
      <formula>89</formula>
    </cfRule>
    <cfRule type="cellIs" dxfId="14" priority="7" operator="between">
      <formula>70</formula>
      <formula>89</formula>
    </cfRule>
    <cfRule type="cellIs" dxfId="13" priority="8" operator="lessThan">
      <formula>70</formula>
    </cfRule>
    <cfRule type="cellIs" dxfId="12" priority="9" operator="lessThan">
      <formula>70</formula>
    </cfRule>
    <cfRule type="cellIs" dxfId="11" priority="10" operator="greaterThan">
      <formula>80</formula>
    </cfRule>
    <cfRule type="cellIs" dxfId="10" priority="11" operator="between">
      <formula>75</formula>
      <formula>75</formula>
    </cfRule>
    <cfRule type="cellIs" dxfId="9" priority="12" operator="between">
      <formula>70</formula>
      <formula>80</formula>
    </cfRule>
    <cfRule type="cellIs" dxfId="8" priority="13" operator="greaterThan">
      <formula>50</formula>
    </cfRule>
    <cfRule type="cellIs" dxfId="7" priority="14" operator="between">
      <formula>70</formula>
      <formula>80</formula>
    </cfRule>
    <cfRule type="cellIs" dxfId="6" priority="15" operator="greaterThan">
      <formula>80</formula>
    </cfRule>
    <cfRule type="cellIs" dxfId="5" priority="16" operator="greaterThan">
      <formula>69</formula>
    </cfRule>
    <cfRule type="cellIs" dxfId="4" priority="17" operator="lessThan">
      <formula>70</formula>
    </cfRule>
  </conditionalFormatting>
  <conditionalFormatting sqref="J7:K24">
    <cfRule type="containsText" dxfId="3" priority="4" operator="containsText" text="na">
      <formula>NOT(ISERROR(SEARCH("na",J7)))</formula>
    </cfRule>
  </conditionalFormatting>
  <conditionalFormatting sqref="J7:K24">
    <cfRule type="containsText" dxfId="2" priority="1" operator="containsText" text="na">
      <formula>NOT(ISERROR(SEARCH("na",J7)))</formula>
    </cfRule>
    <cfRule type="cellIs" dxfId="1" priority="2" operator="greaterThan">
      <formula>89</formula>
    </cfRule>
    <cfRule type="containsText" dxfId="0" priority="3" operator="containsText" text="na">
      <formula>NOT(ISERROR(SEARCH("na",J7)))</formula>
    </cfRule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3" sqref="B3"/>
    </sheetView>
  </sheetViews>
  <sheetFormatPr baseColWidth="10" defaultRowHeight="15" x14ac:dyDescent="0.25"/>
  <cols>
    <col min="1" max="1" width="21" bestFit="1" customWidth="1"/>
  </cols>
  <sheetData>
    <row r="1" spans="1:8" ht="15.75" thickBot="1" x14ac:dyDescent="0.3"/>
    <row r="2" spans="1:8" ht="15" customHeight="1" x14ac:dyDescent="0.25">
      <c r="A2" s="81" t="s">
        <v>62</v>
      </c>
      <c r="B2" s="82"/>
      <c r="C2" s="54"/>
      <c r="D2" s="55"/>
      <c r="H2" s="56"/>
    </row>
    <row r="3" spans="1:8" x14ac:dyDescent="0.25">
      <c r="A3" s="57" t="s">
        <v>63</v>
      </c>
      <c r="B3" s="58">
        <f>SUM('Avance fisico PDD'!Y7:Y24)/100</f>
        <v>1.3168246563573882</v>
      </c>
      <c r="C3" s="79">
        <f>24-6</f>
        <v>18</v>
      </c>
      <c r="D3" s="59"/>
      <c r="H3" s="59"/>
    </row>
    <row r="4" spans="1:8" ht="15.75" thickBot="1" x14ac:dyDescent="0.3">
      <c r="A4" s="60" t="s">
        <v>64</v>
      </c>
      <c r="B4" s="61">
        <f>+C3-B3</f>
        <v>16.683175343642613</v>
      </c>
      <c r="C4" s="80"/>
      <c r="D4" s="59"/>
      <c r="H4" s="59"/>
    </row>
    <row r="5" spans="1:8" ht="15.75" thickBot="1" x14ac:dyDescent="0.3"/>
    <row r="6" spans="1:8" ht="15" customHeight="1" x14ac:dyDescent="0.25">
      <c r="A6" s="83" t="s">
        <v>65</v>
      </c>
      <c r="B6" s="84"/>
      <c r="C6" s="62"/>
    </row>
    <row r="7" spans="1:8" x14ac:dyDescent="0.25">
      <c r="A7" s="57" t="s">
        <v>63</v>
      </c>
      <c r="B7" s="58">
        <f>SUM('Avance fisico PDD'!J7:J24)/100</f>
        <v>2.9439198377669094</v>
      </c>
      <c r="C7" s="79">
        <f>SUM('Avance fisico PDD'!I7:I24)</f>
        <v>6</v>
      </c>
    </row>
    <row r="8" spans="1:8" ht="15.75" thickBot="1" x14ac:dyDescent="0.3">
      <c r="A8" s="60" t="s">
        <v>64</v>
      </c>
      <c r="B8" s="61">
        <f>+C7-B7</f>
        <v>3.0560801622330906</v>
      </c>
      <c r="C8" s="80"/>
    </row>
    <row r="9" spans="1:8" ht="15.75" thickBot="1" x14ac:dyDescent="0.3"/>
    <row r="10" spans="1:8" ht="15" customHeight="1" x14ac:dyDescent="0.25">
      <c r="A10" s="83" t="s">
        <v>66</v>
      </c>
      <c r="B10" s="84"/>
      <c r="C10" s="62"/>
    </row>
    <row r="11" spans="1:8" x14ac:dyDescent="0.25">
      <c r="A11" s="57" t="s">
        <v>63</v>
      </c>
      <c r="B11" s="58">
        <f>SUM('Avance fisico PDD'!O7:O24)/100</f>
        <v>4.0612500000000002</v>
      </c>
      <c r="C11" s="79">
        <f>SUM('Avance fisico PDD'!N7:N24)</f>
        <v>9</v>
      </c>
    </row>
    <row r="12" spans="1:8" ht="15.75" thickBot="1" x14ac:dyDescent="0.3">
      <c r="A12" s="60" t="s">
        <v>64</v>
      </c>
      <c r="B12" s="61">
        <f>+C11-B11</f>
        <v>4.9387499999999998</v>
      </c>
      <c r="C12" s="80"/>
    </row>
  </sheetData>
  <mergeCells count="6">
    <mergeCell ref="C11:C12"/>
    <mergeCell ref="A2:B2"/>
    <mergeCell ref="C3:C4"/>
    <mergeCell ref="A6:B6"/>
    <mergeCell ref="C7:C8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5" sqref="M15"/>
    </sheetView>
  </sheetViews>
  <sheetFormatPr baseColWidth="10" defaultRowHeight="15" x14ac:dyDescent="0.25"/>
  <cols>
    <col min="1" max="16384" width="11.42578125" style="63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Avance fisico PDD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GIGLIOLA CORPUS</cp:lastModifiedBy>
  <cp:lastPrinted>2013-08-19T17:42:53Z</cp:lastPrinted>
  <dcterms:created xsi:type="dcterms:W3CDTF">2012-02-10T14:33:52Z</dcterms:created>
  <dcterms:modified xsi:type="dcterms:W3CDTF">2014-01-31T21:32:45Z</dcterms:modified>
</cp:coreProperties>
</file>