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10" windowWidth="15480" windowHeight="8355"/>
  </bookViews>
  <sheets>
    <sheet name="Avance fisico PDD" sheetId="10" r:id="rId1"/>
    <sheet name="Hoja1" sheetId="11" state="hidden" r:id="rId2"/>
    <sheet name="Hoja2" sheetId="12" r:id="rId3"/>
  </sheets>
  <calcPr calcId="145621"/>
</workbook>
</file>

<file path=xl/calcChain.xml><?xml version="1.0" encoding="utf-8"?>
<calcChain xmlns="http://schemas.openxmlformats.org/spreadsheetml/2006/main">
  <c r="B7" i="11" l="1"/>
  <c r="C7" i="11"/>
  <c r="C3" i="11"/>
  <c r="N17" i="10"/>
  <c r="N16" i="10"/>
  <c r="N15" i="10"/>
  <c r="N11" i="10"/>
  <c r="N10" i="10"/>
  <c r="N8" i="10"/>
  <c r="N7" i="10"/>
  <c r="I8" i="10"/>
  <c r="I9" i="10"/>
  <c r="I10" i="10"/>
  <c r="I11" i="10"/>
  <c r="I12" i="10"/>
  <c r="I13" i="10"/>
  <c r="I14" i="10"/>
  <c r="I15" i="10"/>
  <c r="I16" i="10"/>
  <c r="I17" i="10"/>
  <c r="I7" i="10"/>
  <c r="B8" i="11" l="1"/>
  <c r="Z16" i="10"/>
  <c r="Y16" i="10" s="1"/>
  <c r="Z15" i="10"/>
  <c r="Y15" i="10" s="1"/>
  <c r="W8" i="10"/>
  <c r="X8" i="10"/>
  <c r="Y8" i="10"/>
  <c r="Z8" i="10"/>
  <c r="X9" i="10"/>
  <c r="W9" i="10" s="1"/>
  <c r="Z9" i="10"/>
  <c r="Y9" i="10" s="1"/>
  <c r="W10" i="10"/>
  <c r="X10" i="10"/>
  <c r="Y10" i="10"/>
  <c r="Z10" i="10"/>
  <c r="X11" i="10"/>
  <c r="W11" i="10" s="1"/>
  <c r="Z11" i="10"/>
  <c r="Y11" i="10" s="1"/>
  <c r="W12" i="10"/>
  <c r="X12" i="10"/>
  <c r="Z12" i="10"/>
  <c r="Y12" i="10" s="1"/>
  <c r="W13" i="10"/>
  <c r="X13" i="10"/>
  <c r="Z13" i="10"/>
  <c r="Y13" i="10" s="1"/>
  <c r="W14" i="10"/>
  <c r="X14" i="10"/>
  <c r="Z14" i="10"/>
  <c r="Y14" i="10" s="1"/>
  <c r="X15" i="10"/>
  <c r="W15" i="10" s="1"/>
  <c r="X16" i="10"/>
  <c r="W16" i="10" s="1"/>
  <c r="W17" i="10"/>
  <c r="X17" i="10"/>
  <c r="Z17" i="10"/>
  <c r="Y17" i="10" s="1"/>
  <c r="Z7" i="10"/>
  <c r="Y7" i="10" s="1"/>
  <c r="X7" i="10"/>
  <c r="W7" i="10" s="1"/>
  <c r="T8" i="10"/>
  <c r="S8" i="10" s="1"/>
  <c r="T9" i="10"/>
  <c r="S9" i="10" s="1"/>
  <c r="T10" i="10"/>
  <c r="S10" i="10" s="1"/>
  <c r="T11" i="10"/>
  <c r="S11" i="10" s="1"/>
  <c r="T12" i="10"/>
  <c r="S12" i="10" s="1"/>
  <c r="S13" i="10"/>
  <c r="T13" i="10"/>
  <c r="T14" i="10"/>
  <c r="S14" i="10" s="1"/>
  <c r="S15" i="10"/>
  <c r="T15" i="10"/>
  <c r="T16" i="10"/>
  <c r="S16" i="10" s="1"/>
  <c r="S17" i="10"/>
  <c r="T17" i="10"/>
  <c r="T7" i="10"/>
  <c r="S7" i="10" s="1"/>
  <c r="O8" i="10"/>
  <c r="P8" i="10"/>
  <c r="P9" i="10"/>
  <c r="O9" i="10" s="1"/>
  <c r="O10" i="10"/>
  <c r="P10" i="10"/>
  <c r="P11" i="10"/>
  <c r="O11" i="10" s="1"/>
  <c r="P12" i="10"/>
  <c r="O12" i="10" s="1"/>
  <c r="N12" i="10" s="1"/>
  <c r="P13" i="10"/>
  <c r="O13" i="10" s="1"/>
  <c r="N13" i="10" s="1"/>
  <c r="P14" i="10"/>
  <c r="O14" i="10" s="1"/>
  <c r="N14" i="10" s="1"/>
  <c r="O15" i="10"/>
  <c r="P15" i="10"/>
  <c r="O16" i="10"/>
  <c r="P16" i="10"/>
  <c r="O17" i="10"/>
  <c r="P17" i="10"/>
  <c r="P7" i="10"/>
  <c r="O7" i="10" s="1"/>
  <c r="K8" i="10"/>
  <c r="J8" i="10" s="1"/>
  <c r="K9" i="10"/>
  <c r="J9" i="10" s="1"/>
  <c r="K10" i="10"/>
  <c r="J10" i="10" s="1"/>
  <c r="K11" i="10"/>
  <c r="J11" i="10" s="1"/>
  <c r="K12" i="10"/>
  <c r="J12" i="10" s="1"/>
  <c r="K13" i="10"/>
  <c r="J13" i="10" s="1"/>
  <c r="K14" i="10"/>
  <c r="J14" i="10" s="1"/>
  <c r="K15" i="10"/>
  <c r="J15" i="10" s="1"/>
  <c r="K16" i="10"/>
  <c r="J16" i="10" s="1"/>
  <c r="K17" i="10"/>
  <c r="J17" i="10" s="1"/>
  <c r="K7" i="10"/>
  <c r="J7" i="10" s="1"/>
  <c r="B3" i="11" l="1"/>
  <c r="B4" i="11" s="1"/>
  <c r="B11" i="11"/>
  <c r="N9" i="10"/>
  <c r="C11" i="11" s="1"/>
  <c r="B12" i="11" l="1"/>
</calcChain>
</file>

<file path=xl/sharedStrings.xml><?xml version="1.0" encoding="utf-8"?>
<sst xmlns="http://schemas.openxmlformats.org/spreadsheetml/2006/main" count="59" uniqueCount="43">
  <si>
    <t>Meta</t>
  </si>
  <si>
    <t>Avance físico de la Meta anual</t>
  </si>
  <si>
    <t>Avance físico de la Meta del cuatrienio</t>
  </si>
  <si>
    <t>DEFINICIÓN
→</t>
  </si>
  <si>
    <t>indicador</t>
  </si>
  <si>
    <t>Meta Cuatrenio</t>
  </si>
  <si>
    <t>P</t>
  </si>
  <si>
    <t>E</t>
  </si>
  <si>
    <t>TABLERO DE CONTROL</t>
  </si>
  <si>
    <t xml:space="preserve">Programa </t>
  </si>
  <si>
    <t>Subprograma</t>
  </si>
  <si>
    <t>TURISMO COMPETITIVO, LO QUE MEJOR SABEMOS HACER</t>
  </si>
  <si>
    <t>Mejora de las Infraestructuras y Servicios Públicos</t>
  </si>
  <si>
    <t>Fortalecimiento del Sector Turístico</t>
  </si>
  <si>
    <t xml:space="preserve"> Promoción Turística de la Reserva de Biosfera Seaflower</t>
  </si>
  <si>
    <t>A 2015 haber gestionado la construcción de una obra monumental para el artipiélago</t>
  </si>
  <si>
    <t>A 2015 haber mejorado y/o construido diez (10) de señales informativas turísticas con nombres ancestrales anualmente</t>
  </si>
  <si>
    <t xml:space="preserve">A 2012 haber revisado, ajustado y elaborado el Plan de Acción a corto mediano y largo plazo de las acciones descritas en el Master Plan de turismo   </t>
  </si>
  <si>
    <t>A 2015 haber implementado el 80% de las acciones del Plan de acción a corto plazo del Master Plan de Turismo</t>
  </si>
  <si>
    <t>A 2014 haber formulado e implementado un manual de estándar de posada nativa</t>
  </si>
  <si>
    <t xml:space="preserve">A 2015 gestionado la capacitación y sensibilización de 200 prestadores turísticos inscritos en el Registro Nacional de Turismo </t>
  </si>
  <si>
    <t xml:space="preserve">A 2015 gestionado la capacitación y sensibilización de 200 operadores turísticos </t>
  </si>
  <si>
    <t>A 2013 haber actualizado el inventario de sitios turísticos</t>
  </si>
  <si>
    <t xml:space="preserve">A 2015 haber diseñado, editado y elaborado el 100% del material promocional requerido anualmente   </t>
  </si>
  <si>
    <t xml:space="preserve">A 2015 haber participado en 12 ferias y eventos turísticos nacionales y internacionales </t>
  </si>
  <si>
    <t>Numero de gestiones realizadas</t>
  </si>
  <si>
    <t>Número de señales informativas turísticas mejoradas y/o construidas</t>
  </si>
  <si>
    <t>Número de documentos revisados, ajustados y elaborados</t>
  </si>
  <si>
    <t>Porcentaje de plan de acción implementado</t>
  </si>
  <si>
    <t>Número de prestadores capacitados</t>
  </si>
  <si>
    <t>Número de operadores capacitados y senSibilizados</t>
  </si>
  <si>
    <t>Número de inventarios actualizado</t>
  </si>
  <si>
    <t>Porcentaje de material promocional diseñado, editado y elaborado</t>
  </si>
  <si>
    <t>Número de ferias y eventos asistidos</t>
  </si>
  <si>
    <t>A 2015 haber adecuado, mejorado y/o construido diez (10) infraestructuras turísticas</t>
  </si>
  <si>
    <t>Número de infraestructuras adecuadas, mejoradas y/o construidas</t>
  </si>
  <si>
    <t>A</t>
  </si>
  <si>
    <t xml:space="preserve">Ejecutado </t>
  </si>
  <si>
    <t>Sin ejecutar</t>
  </si>
  <si>
    <t>TABLERO DE CONTROL TURISMO EN EL CUATRIENIO</t>
  </si>
  <si>
    <t>TABLERO DE CONTROL TURISMO 2012</t>
  </si>
  <si>
    <t>TABLERO DE CONTROL TURISMO 2013</t>
  </si>
  <si>
    <t>SECRETARIA DE PLANEACION -FECHA DE CORTE DICIEMBRE 31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</si>
</sst>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1"/>
      <color rgb="FFFFFFFF"/>
      <name val="Arial Narrow"/>
      <family val="2"/>
    </font>
    <font>
      <sz val="36"/>
      <color theme="1"/>
      <name val="Arial Narrow"/>
      <family val="2"/>
    </font>
    <font>
      <sz val="8"/>
      <color rgb="FF000000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6"/>
      <color theme="1"/>
      <name val="Arial Narrow"/>
      <family val="2"/>
    </font>
    <font>
      <b/>
      <sz val="11"/>
      <color rgb="FFFA7D00"/>
      <name val="Calibri"/>
      <family val="2"/>
      <scheme val="minor"/>
    </font>
    <font>
      <sz val="9"/>
      <name val="Arial"/>
      <family val="2"/>
    </font>
    <font>
      <b/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9EAF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13" fillId="7" borderId="11" applyNumberFormat="0" applyAlignment="0" applyProtection="0"/>
    <xf numFmtId="0" fontId="3" fillId="8" borderId="0" applyNumberFormat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0" fillId="2" borderId="0" xfId="0" applyFill="1"/>
    <xf numFmtId="0" fontId="6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justify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/>
      <protection hidden="1"/>
    </xf>
    <xf numFmtId="1" fontId="12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vertical="center"/>
      <protection hidden="1"/>
    </xf>
    <xf numFmtId="1" fontId="10" fillId="0" borderId="0" xfId="0" applyNumberFormat="1" applyFont="1" applyFill="1" applyBorder="1" applyAlignment="1">
      <alignment vertical="center"/>
    </xf>
    <xf numFmtId="1" fontId="10" fillId="6" borderId="0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/>
    <xf numFmtId="9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9" fontId="2" fillId="0" borderId="1" xfId="1" applyFont="1" applyFill="1" applyBorder="1" applyAlignment="1" applyProtection="1">
      <alignment horizontal="center" vertical="center"/>
      <protection locked="0"/>
    </xf>
    <xf numFmtId="9" fontId="2" fillId="2" borderId="1" xfId="1" applyFont="1" applyFill="1" applyBorder="1" applyAlignment="1" applyProtection="1">
      <alignment horizontal="center" vertical="center"/>
      <protection locked="0"/>
    </xf>
    <xf numFmtId="3" fontId="14" fillId="0" borderId="1" xfId="1" applyNumberFormat="1" applyFont="1" applyFill="1" applyBorder="1" applyAlignment="1">
      <alignment horizontal="center" vertical="center"/>
    </xf>
    <xf numFmtId="0" fontId="15" fillId="7" borderId="14" xfId="2" applyFont="1" applyBorder="1" applyAlignment="1">
      <alignment vertical="justify" wrapText="1"/>
    </xf>
    <xf numFmtId="0" fontId="16" fillId="8" borderId="15" xfId="3" applyFont="1" applyBorder="1"/>
    <xf numFmtId="164" fontId="16" fillId="8" borderId="1" xfId="3" applyNumberFormat="1" applyFont="1" applyBorder="1" applyAlignment="1">
      <alignment vertical="center"/>
    </xf>
    <xf numFmtId="0" fontId="16" fillId="8" borderId="17" xfId="3" applyFont="1" applyBorder="1"/>
    <xf numFmtId="164" fontId="16" fillId="8" borderId="18" xfId="3" applyNumberFormat="1" applyFont="1" applyBorder="1"/>
    <xf numFmtId="0" fontId="17" fillId="7" borderId="14" xfId="2" applyFont="1" applyBorder="1" applyAlignment="1">
      <alignment vertical="justify" wrapText="1"/>
    </xf>
    <xf numFmtId="0" fontId="18" fillId="0" borderId="0" xfId="0" applyFont="1"/>
    <xf numFmtId="0" fontId="19" fillId="0" borderId="0" xfId="0" applyFont="1"/>
    <xf numFmtId="0" fontId="16" fillId="0" borderId="0" xfId="0" applyFont="1"/>
    <xf numFmtId="0" fontId="0" fillId="9" borderId="0" xfId="0" applyFill="1"/>
    <xf numFmtId="0" fontId="4" fillId="10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justify" wrapText="1"/>
    </xf>
    <xf numFmtId="0" fontId="1" fillId="5" borderId="6" xfId="0" applyFont="1" applyFill="1" applyBorder="1" applyAlignment="1">
      <alignment horizontal="center" vertical="justify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 wrapText="1"/>
    </xf>
    <xf numFmtId="0" fontId="17" fillId="7" borderId="12" xfId="2" applyFont="1" applyBorder="1" applyAlignment="1">
      <alignment horizontal="center" vertical="justify" wrapText="1"/>
    </xf>
    <xf numFmtId="0" fontId="17" fillId="7" borderId="13" xfId="2" applyFont="1" applyBorder="1" applyAlignment="1">
      <alignment horizontal="center" vertical="justify" wrapText="1"/>
    </xf>
    <xf numFmtId="164" fontId="16" fillId="8" borderId="16" xfId="3" applyNumberFormat="1" applyFont="1" applyBorder="1" applyAlignment="1">
      <alignment horizontal="center" vertical="center"/>
    </xf>
    <xf numFmtId="164" fontId="16" fillId="8" borderId="19" xfId="3" applyNumberFormat="1" applyFont="1" applyBorder="1" applyAlignment="1">
      <alignment horizontal="center" vertical="center"/>
    </xf>
    <xf numFmtId="0" fontId="15" fillId="7" borderId="12" xfId="2" applyFont="1" applyBorder="1" applyAlignment="1">
      <alignment horizontal="center" vertical="justify" wrapText="1"/>
    </xf>
    <xf numFmtId="0" fontId="15" fillId="7" borderId="13" xfId="2" applyFont="1" applyBorder="1" applyAlignment="1">
      <alignment horizontal="center" vertical="justify" wrapText="1"/>
    </xf>
  </cellXfs>
  <cellStyles count="4">
    <cellStyle name="40% - Énfasis2" xfId="3" builtinId="35"/>
    <cellStyle name="Cálculo" xfId="2" builtinId="22"/>
    <cellStyle name="Normal" xfId="0" builtinId="0"/>
    <cellStyle name="Porcentaje" xfId="1" builtinId="5"/>
  </cellStyles>
  <dxfs count="272"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2013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TURISMO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chemeClr val="accent2"/>
            </a:solidFill>
          </c:spPr>
          <c:explosion val="25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Hoja1!$A$10:$A$12</c:f>
              <c:strCache>
                <c:ptCount val="3"/>
                <c:pt idx="0">
                  <c:v>TABLERO DE CONTROL TURISMO 2013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Hoja1!$B$10:$B$12</c:f>
              <c:numCache>
                <c:formatCode>_(* #,##0_);_(* \(#,##0\);_(* "-"??_);_(@_)</c:formatCode>
                <c:ptCount val="3"/>
                <c:pt idx="1">
                  <c:v>7.1944444444444446</c:v>
                </c:pt>
                <c:pt idx="2">
                  <c:v>2.8055555555555554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2012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TURISMO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chemeClr val="accent2"/>
            </a:solidFill>
          </c:spPr>
          <c:explosion val="25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Hoja1!$A$6:$A$8</c:f>
              <c:strCache>
                <c:ptCount val="3"/>
                <c:pt idx="0">
                  <c:v>TABLERO DE CONTROL TURISMO 2012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Hoja1!$B$6:$B$8</c:f>
              <c:numCache>
                <c:formatCode>_(* #,##0_);_(* \(#,##0\);_(* "-"??_);_(@_)</c:formatCode>
                <c:ptCount val="3"/>
                <c:pt idx="1">
                  <c:v>4.8605769230769234</c:v>
                </c:pt>
                <c:pt idx="2">
                  <c:v>3.1394230769230766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600"/>
              <a:t>Avance físico de la Meta del cuatrienio TURISMO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chemeClr val="accent2"/>
            </a:solidFill>
          </c:spPr>
          <c:explosion val="25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Hoja1!$A$2:$A$4</c:f>
              <c:strCache>
                <c:ptCount val="3"/>
                <c:pt idx="0">
                  <c:v>TABLERO DE CONTROL TURISMO EN EL CUATRIENIO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Hoja1!$B$2:$B$4</c:f>
              <c:numCache>
                <c:formatCode>_(* #,##0_);_(* \(#,##0\);_(* "-"??_);_(@_)</c:formatCode>
                <c:ptCount val="3"/>
                <c:pt idx="1">
                  <c:v>5.6666666666666661</c:v>
                </c:pt>
                <c:pt idx="2">
                  <c:v>5.3333333333333339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152400</xdr:colOff>
      <xdr:row>0</xdr:row>
      <xdr:rowOff>1009650</xdr:rowOff>
    </xdr:to>
    <xdr:pic>
      <xdr:nvPicPr>
        <xdr:cNvPr id="1213" name="3 Imagen" descr="F:\CapturaGob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339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514350</xdr:colOff>
      <xdr:row>0</xdr:row>
      <xdr:rowOff>0</xdr:rowOff>
    </xdr:from>
    <xdr:to>
      <xdr:col>24</xdr:col>
      <xdr:colOff>1447800</xdr:colOff>
      <xdr:row>0</xdr:row>
      <xdr:rowOff>1009650</xdr:rowOff>
    </xdr:to>
    <xdr:pic>
      <xdr:nvPicPr>
        <xdr:cNvPr id="121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76800" y="0"/>
          <a:ext cx="43719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16</xdr:row>
      <xdr:rowOff>180975</xdr:rowOff>
    </xdr:from>
    <xdr:to>
      <xdr:col>14</xdr:col>
      <xdr:colOff>9525</xdr:colOff>
      <xdr:row>31</xdr:row>
      <xdr:rowOff>66675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7</xdr:col>
      <xdr:colOff>0</xdr:colOff>
      <xdr:row>31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0</xdr:row>
      <xdr:rowOff>180975</xdr:rowOff>
    </xdr:from>
    <xdr:to>
      <xdr:col>10</xdr:col>
      <xdr:colOff>400050</xdr:colOff>
      <xdr:row>15</xdr:row>
      <xdr:rowOff>66675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showRowColHeaders="0" tabSelected="1" zoomScale="118" zoomScaleNormal="118" workbookViewId="0">
      <pane ySplit="1" topLeftCell="A2" activePane="bottomLeft" state="frozen"/>
      <selection pane="bottomLeft" activeCell="A4" sqref="A4:A5"/>
    </sheetView>
  </sheetViews>
  <sheetFormatPr baseColWidth="10" defaultColWidth="0" defaultRowHeight="16.5" x14ac:dyDescent="0.3"/>
  <cols>
    <col min="1" max="1" width="16.28515625" style="47" customWidth="1"/>
    <col min="2" max="2" width="13.42578125" style="47" customWidth="1"/>
    <col min="3" max="3" width="20.7109375" style="47" customWidth="1"/>
    <col min="4" max="4" width="15" style="47" customWidth="1"/>
    <col min="5" max="5" width="11.28515625" style="47" hidden="1" customWidth="1"/>
    <col min="6" max="6" width="9.28515625" style="47" customWidth="1"/>
    <col min="7" max="7" width="6.28515625" style="47" customWidth="1"/>
    <col min="8" max="8" width="5.140625" style="47" customWidth="1"/>
    <col min="9" max="9" width="5.140625" style="47" hidden="1" customWidth="1"/>
    <col min="10" max="10" width="6.7109375" style="47" customWidth="1"/>
    <col min="11" max="11" width="6.5703125" style="47" hidden="1" customWidth="1"/>
    <col min="12" max="13" width="5.140625" style="47" customWidth="1"/>
    <col min="14" max="14" width="5.140625" style="47" hidden="1" customWidth="1"/>
    <col min="15" max="15" width="6.140625" style="47" customWidth="1"/>
    <col min="16" max="16" width="6.140625" style="47" hidden="1" customWidth="1"/>
    <col min="17" max="19" width="5.140625" style="47" customWidth="1"/>
    <col min="20" max="20" width="5.140625" style="47" hidden="1" customWidth="1"/>
    <col min="21" max="22" width="5.140625" style="47" customWidth="1"/>
    <col min="23" max="23" width="6.140625" style="47" customWidth="1"/>
    <col min="24" max="24" width="8.85546875" style="47" hidden="1" customWidth="1"/>
    <col min="25" max="25" width="22" style="47" customWidth="1"/>
    <col min="26" max="26" width="15.42578125" style="47" hidden="1" customWidth="1"/>
    <col min="27" max="16384" width="11.42578125" style="47" hidden="1"/>
  </cols>
  <sheetData>
    <row r="1" spans="1:26" s="1" customFormat="1" ht="80.25" customHeight="1" x14ac:dyDescent="0.3">
      <c r="A1" s="54" t="s">
        <v>3</v>
      </c>
      <c r="B1" s="55"/>
      <c r="C1" s="56"/>
      <c r="D1" s="2"/>
      <c r="E1" s="3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6" s="1" customFormat="1" ht="17.25" customHeight="1" x14ac:dyDescent="0.3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</row>
    <row r="3" spans="1:26" s="1" customFormat="1" ht="16.5" customHeight="1" x14ac:dyDescent="0.3">
      <c r="A3" s="49" t="s">
        <v>42</v>
      </c>
      <c r="B3" s="49"/>
      <c r="C3" s="49"/>
      <c r="D3" s="49"/>
      <c r="E3" s="49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1:26" s="1" customFormat="1" ht="16.5" customHeight="1" x14ac:dyDescent="0.3">
      <c r="A4" s="49" t="s">
        <v>9</v>
      </c>
      <c r="B4" s="49" t="s">
        <v>10</v>
      </c>
      <c r="C4" s="50" t="s">
        <v>0</v>
      </c>
      <c r="D4" s="50" t="s">
        <v>4</v>
      </c>
      <c r="E4" s="18"/>
      <c r="F4" s="52" t="s">
        <v>5</v>
      </c>
      <c r="G4" s="58" t="s">
        <v>1</v>
      </c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60"/>
      <c r="Y4" s="50" t="s">
        <v>2</v>
      </c>
    </row>
    <row r="5" spans="1:26" s="1" customFormat="1" x14ac:dyDescent="0.3">
      <c r="A5" s="49"/>
      <c r="B5" s="49"/>
      <c r="C5" s="51"/>
      <c r="D5" s="51"/>
      <c r="E5" s="19"/>
      <c r="F5" s="53"/>
      <c r="G5" s="61">
        <v>2012</v>
      </c>
      <c r="H5" s="62"/>
      <c r="I5" s="62"/>
      <c r="J5" s="62"/>
      <c r="K5" s="63"/>
      <c r="L5" s="61">
        <v>2013</v>
      </c>
      <c r="M5" s="62"/>
      <c r="N5" s="62"/>
      <c r="O5" s="62"/>
      <c r="P5" s="63"/>
      <c r="Q5" s="61">
        <v>2014</v>
      </c>
      <c r="R5" s="62"/>
      <c r="S5" s="62"/>
      <c r="T5" s="63"/>
      <c r="U5" s="49">
        <v>2015</v>
      </c>
      <c r="V5" s="49"/>
      <c r="W5" s="49"/>
      <c r="X5" s="49"/>
      <c r="Y5" s="51"/>
    </row>
    <row r="6" spans="1:26" s="1" customFormat="1" x14ac:dyDescent="0.3">
      <c r="A6" s="5"/>
      <c r="B6" s="6"/>
      <c r="C6" s="7"/>
      <c r="D6" s="7"/>
      <c r="E6" s="7"/>
      <c r="F6" s="8"/>
      <c r="G6" s="25" t="s">
        <v>6</v>
      </c>
      <c r="H6" s="26" t="s">
        <v>7</v>
      </c>
      <c r="I6" s="26"/>
      <c r="J6" s="26"/>
      <c r="K6" s="26"/>
      <c r="L6" s="25" t="s">
        <v>6</v>
      </c>
      <c r="M6" s="26" t="s">
        <v>7</v>
      </c>
      <c r="N6" s="26"/>
      <c r="O6" s="26"/>
      <c r="P6" s="26"/>
      <c r="Q6" s="25" t="s">
        <v>6</v>
      </c>
      <c r="R6" s="26" t="s">
        <v>7</v>
      </c>
      <c r="S6" s="26"/>
      <c r="T6" s="26"/>
      <c r="U6" s="25" t="s">
        <v>6</v>
      </c>
      <c r="V6" s="26" t="s">
        <v>7</v>
      </c>
      <c r="W6" s="4"/>
      <c r="X6" s="4"/>
      <c r="Y6" s="7"/>
    </row>
    <row r="7" spans="1:26" s="30" customFormat="1" ht="63.75" customHeight="1" x14ac:dyDescent="0.3">
      <c r="A7" s="65" t="s">
        <v>11</v>
      </c>
      <c r="B7" s="65" t="s">
        <v>12</v>
      </c>
      <c r="C7" s="27" t="s">
        <v>34</v>
      </c>
      <c r="D7" s="28" t="s">
        <v>35</v>
      </c>
      <c r="E7" s="15">
        <v>2013</v>
      </c>
      <c r="F7" s="14">
        <v>20</v>
      </c>
      <c r="G7" s="14">
        <v>13</v>
      </c>
      <c r="H7" s="14">
        <v>12</v>
      </c>
      <c r="I7" s="36">
        <f>IF(J7="NA",0,1)</f>
        <v>1</v>
      </c>
      <c r="J7" s="20">
        <f>IF(K7="NA","NA",IF(K7&gt;100,100,K7))</f>
        <v>92.307692307692307</v>
      </c>
      <c r="K7" s="21">
        <f t="shared" ref="K7" si="0">IF(G7&gt;0,(H7/G7)*100,IF(H7&gt;0,H7*100,"NA"))</f>
        <v>92.307692307692307</v>
      </c>
      <c r="L7" s="14">
        <v>16</v>
      </c>
      <c r="M7" s="32">
        <v>12</v>
      </c>
      <c r="N7" s="36">
        <f>IF(O7="NA",0,1)</f>
        <v>1</v>
      </c>
      <c r="O7" s="20">
        <f>IF(P7="NA","NA",IF(P7&gt;100,100,P7))</f>
        <v>75</v>
      </c>
      <c r="P7" s="21">
        <f t="shared" ref="P7" si="1">IF(L7&gt;0,(M7/L7)*100,IF(M7&gt;0,M7*100,"NA"))</f>
        <v>75</v>
      </c>
      <c r="Q7" s="14">
        <v>18</v>
      </c>
      <c r="R7" s="9"/>
      <c r="S7" s="20">
        <f>IF(T7="NA","NA",IF(T7&gt;100,100,T7))</f>
        <v>0</v>
      </c>
      <c r="T7" s="21">
        <f t="shared" ref="T7" si="2">IF(Q7&gt;0,(R7/Q7)*100,IF(R7&gt;0,R7*100,"NA"))</f>
        <v>0</v>
      </c>
      <c r="U7" s="29">
        <v>20</v>
      </c>
      <c r="V7" s="9"/>
      <c r="W7" s="20">
        <f>IF(X7="NA","NA",IF(X7&gt;100,100,X7))</f>
        <v>0</v>
      </c>
      <c r="X7" s="21">
        <f t="shared" ref="X7" si="3">IF(U7&gt;0,(V7/U7)*100,IF(V7&gt;0,V7*100,"NA"))</f>
        <v>0</v>
      </c>
      <c r="Y7" s="22">
        <f>IF(Z7&gt;100,100,Z7)</f>
        <v>60</v>
      </c>
      <c r="Z7" s="23">
        <f t="shared" ref="Z7" si="4">IF(E7="a",(H7+M7+R7+V7)/F7*100,IF(E7=2015,(V7/F7)*100,IF(E7=2014,(R7/F7)*100,IF(E7=2013,(M7/F7)*100,IF(E7=2012,(H7/F7)*100,0)))))</f>
        <v>60</v>
      </c>
    </row>
    <row r="8" spans="1:26" s="1" customFormat="1" ht="45.75" x14ac:dyDescent="0.3">
      <c r="A8" s="65"/>
      <c r="B8" s="65"/>
      <c r="C8" s="10" t="s">
        <v>15</v>
      </c>
      <c r="D8" s="11" t="s">
        <v>25</v>
      </c>
      <c r="E8" s="15" t="s">
        <v>36</v>
      </c>
      <c r="F8" s="12">
        <v>1</v>
      </c>
      <c r="G8" s="12">
        <v>0</v>
      </c>
      <c r="H8" s="14">
        <v>0</v>
      </c>
      <c r="I8" s="36">
        <f t="shared" ref="I8:I17" si="5">IF(J8="NA",0,1)</f>
        <v>0</v>
      </c>
      <c r="J8" s="20" t="str">
        <f t="shared" ref="J8:J17" si="6">IF(K8="NA","NA",IF(K8&gt;100,100,K8))</f>
        <v>NA</v>
      </c>
      <c r="K8" s="21" t="str">
        <f t="shared" ref="K8:K17" si="7">IF(G8&gt;0,(H8/G8)*100,IF(H8&gt;0,H8*100,"NA"))</f>
        <v>NA</v>
      </c>
      <c r="L8" s="12">
        <v>1</v>
      </c>
      <c r="M8" s="33">
        <v>1</v>
      </c>
      <c r="N8" s="36">
        <f t="shared" ref="N8:N17" si="8">IF(O8="NA",0,1)</f>
        <v>1</v>
      </c>
      <c r="O8" s="20">
        <f t="shared" ref="O8:O17" si="9">IF(P8="NA","NA",IF(P8&gt;100,100,P8))</f>
        <v>100</v>
      </c>
      <c r="P8" s="21">
        <f t="shared" ref="P8:P17" si="10">IF(L8&gt;0,(M8/L8)*100,IF(M8&gt;0,M8*100,"NA"))</f>
        <v>100</v>
      </c>
      <c r="Q8" s="12">
        <v>0</v>
      </c>
      <c r="R8" s="9"/>
      <c r="S8" s="20" t="str">
        <f t="shared" ref="S8:S17" si="11">IF(T8="NA","NA",IF(T8&gt;100,100,T8))</f>
        <v>NA</v>
      </c>
      <c r="T8" s="21" t="str">
        <f t="shared" ref="T8:T17" si="12">IF(Q8&gt;0,(R8/Q8)*100,IF(R8&gt;0,R8*100,"NA"))</f>
        <v>NA</v>
      </c>
      <c r="U8" s="13">
        <v>0</v>
      </c>
      <c r="V8" s="9"/>
      <c r="W8" s="20" t="str">
        <f t="shared" ref="W8:W17" si="13">IF(X8="NA","NA",IF(X8&gt;100,100,X8))</f>
        <v>NA</v>
      </c>
      <c r="X8" s="21" t="str">
        <f t="shared" ref="X8:X17" si="14">IF(U8&gt;0,(V8/U8)*100,IF(V8&gt;0,V8*100,"NA"))</f>
        <v>NA</v>
      </c>
      <c r="Y8" s="22">
        <f t="shared" ref="Y8:Y17" si="15">IF(Z8&gt;100,100,Z8)</f>
        <v>100</v>
      </c>
      <c r="Z8" s="23">
        <f t="shared" ref="Z8:Z17" si="16">IF(E8="a",(H8+M8+R8+V8)/F8*100,IF(E8=2015,(V8/F8)*100,IF(E8=2014,(R8/F8)*100,IF(E8=2013,(M8/F8)*100,IF(E8=2012,(H8/F8)*100,0)))))</f>
        <v>100</v>
      </c>
    </row>
    <row r="9" spans="1:26" s="30" customFormat="1" ht="60.75" customHeight="1" x14ac:dyDescent="0.3">
      <c r="A9" s="65"/>
      <c r="B9" s="65"/>
      <c r="C9" s="27" t="s">
        <v>16</v>
      </c>
      <c r="D9" s="28" t="s">
        <v>26</v>
      </c>
      <c r="E9" s="15">
        <v>2013</v>
      </c>
      <c r="F9" s="14">
        <v>201</v>
      </c>
      <c r="G9" s="14">
        <v>171</v>
      </c>
      <c r="H9" s="14">
        <v>0</v>
      </c>
      <c r="I9" s="36">
        <f t="shared" si="5"/>
        <v>1</v>
      </c>
      <c r="J9" s="20">
        <f t="shared" si="6"/>
        <v>0</v>
      </c>
      <c r="K9" s="21">
        <f t="shared" si="7"/>
        <v>0</v>
      </c>
      <c r="L9" s="14">
        <v>181</v>
      </c>
      <c r="M9" s="32">
        <v>0</v>
      </c>
      <c r="N9" s="36">
        <f t="shared" si="8"/>
        <v>1</v>
      </c>
      <c r="O9" s="20">
        <f t="shared" si="9"/>
        <v>0</v>
      </c>
      <c r="P9" s="21">
        <f t="shared" si="10"/>
        <v>0</v>
      </c>
      <c r="Q9" s="14">
        <v>191</v>
      </c>
      <c r="R9" s="9"/>
      <c r="S9" s="20">
        <f t="shared" si="11"/>
        <v>0</v>
      </c>
      <c r="T9" s="21">
        <f t="shared" si="12"/>
        <v>0</v>
      </c>
      <c r="U9" s="29">
        <v>201</v>
      </c>
      <c r="V9" s="9"/>
      <c r="W9" s="20">
        <f t="shared" si="13"/>
        <v>0</v>
      </c>
      <c r="X9" s="21">
        <f t="shared" si="14"/>
        <v>0</v>
      </c>
      <c r="Y9" s="22">
        <f t="shared" si="15"/>
        <v>0</v>
      </c>
      <c r="Z9" s="23">
        <f t="shared" si="16"/>
        <v>0</v>
      </c>
    </row>
    <row r="10" spans="1:26" s="1" customFormat="1" ht="72" customHeight="1" x14ac:dyDescent="0.3">
      <c r="A10" s="65"/>
      <c r="B10" s="65" t="s">
        <v>13</v>
      </c>
      <c r="C10" s="10" t="s">
        <v>17</v>
      </c>
      <c r="D10" s="11" t="s">
        <v>27</v>
      </c>
      <c r="E10" s="15" t="s">
        <v>36</v>
      </c>
      <c r="F10" s="12">
        <v>1</v>
      </c>
      <c r="G10" s="12">
        <v>1</v>
      </c>
      <c r="H10" s="12">
        <v>0</v>
      </c>
      <c r="I10" s="36">
        <f t="shared" si="5"/>
        <v>1</v>
      </c>
      <c r="J10" s="20">
        <f t="shared" si="6"/>
        <v>0</v>
      </c>
      <c r="K10" s="21">
        <f t="shared" si="7"/>
        <v>0</v>
      </c>
      <c r="L10" s="12">
        <v>0</v>
      </c>
      <c r="M10" s="33">
        <v>0</v>
      </c>
      <c r="N10" s="36">
        <f t="shared" si="8"/>
        <v>0</v>
      </c>
      <c r="O10" s="20" t="str">
        <f t="shared" si="9"/>
        <v>NA</v>
      </c>
      <c r="P10" s="21" t="str">
        <f t="shared" si="10"/>
        <v>NA</v>
      </c>
      <c r="Q10" s="12">
        <v>0</v>
      </c>
      <c r="R10" s="9"/>
      <c r="S10" s="20" t="str">
        <f t="shared" si="11"/>
        <v>NA</v>
      </c>
      <c r="T10" s="21" t="str">
        <f t="shared" si="12"/>
        <v>NA</v>
      </c>
      <c r="U10" s="16">
        <v>0</v>
      </c>
      <c r="V10" s="9"/>
      <c r="W10" s="20" t="str">
        <f t="shared" si="13"/>
        <v>NA</v>
      </c>
      <c r="X10" s="21" t="str">
        <f t="shared" si="14"/>
        <v>NA</v>
      </c>
      <c r="Y10" s="22">
        <f t="shared" si="15"/>
        <v>0</v>
      </c>
      <c r="Z10" s="23">
        <f t="shared" si="16"/>
        <v>0</v>
      </c>
    </row>
    <row r="11" spans="1:26" s="30" customFormat="1" ht="56.25" customHeight="1" x14ac:dyDescent="0.3">
      <c r="A11" s="65"/>
      <c r="B11" s="65"/>
      <c r="C11" s="27" t="s">
        <v>18</v>
      </c>
      <c r="D11" s="28" t="s">
        <v>28</v>
      </c>
      <c r="E11" s="15">
        <v>2013</v>
      </c>
      <c r="F11" s="31">
        <v>0.8</v>
      </c>
      <c r="G11" s="31">
        <v>0.2</v>
      </c>
      <c r="H11" s="31">
        <v>0</v>
      </c>
      <c r="I11" s="36">
        <f t="shared" si="5"/>
        <v>1</v>
      </c>
      <c r="J11" s="20">
        <f t="shared" si="6"/>
        <v>0</v>
      </c>
      <c r="K11" s="21">
        <f t="shared" si="7"/>
        <v>0</v>
      </c>
      <c r="L11" s="31">
        <v>0.45</v>
      </c>
      <c r="M11" s="34">
        <v>0.2</v>
      </c>
      <c r="N11" s="36">
        <f t="shared" si="8"/>
        <v>1</v>
      </c>
      <c r="O11" s="20">
        <f t="shared" si="9"/>
        <v>44.44444444444445</v>
      </c>
      <c r="P11" s="21">
        <f t="shared" si="10"/>
        <v>44.44444444444445</v>
      </c>
      <c r="Q11" s="31">
        <v>0.65</v>
      </c>
      <c r="R11" s="9"/>
      <c r="S11" s="20">
        <f t="shared" si="11"/>
        <v>0</v>
      </c>
      <c r="T11" s="21">
        <f t="shared" si="12"/>
        <v>0</v>
      </c>
      <c r="U11" s="31">
        <v>0.8</v>
      </c>
      <c r="V11" s="9"/>
      <c r="W11" s="20">
        <f t="shared" si="13"/>
        <v>0</v>
      </c>
      <c r="X11" s="21">
        <f t="shared" si="14"/>
        <v>0</v>
      </c>
      <c r="Y11" s="22">
        <f t="shared" si="15"/>
        <v>25</v>
      </c>
      <c r="Z11" s="23">
        <f t="shared" si="16"/>
        <v>25</v>
      </c>
    </row>
    <row r="12" spans="1:26" s="1" customFormat="1" ht="45.75" x14ac:dyDescent="0.3">
      <c r="A12" s="65"/>
      <c r="B12" s="65"/>
      <c r="C12" s="10" t="s">
        <v>19</v>
      </c>
      <c r="D12" s="11">
        <v>0</v>
      </c>
      <c r="E12" s="15" t="s">
        <v>36</v>
      </c>
      <c r="F12" s="12">
        <v>1</v>
      </c>
      <c r="G12" s="12">
        <v>0</v>
      </c>
      <c r="H12" s="12">
        <v>0</v>
      </c>
      <c r="I12" s="36">
        <f t="shared" si="5"/>
        <v>0</v>
      </c>
      <c r="J12" s="20" t="str">
        <f t="shared" si="6"/>
        <v>NA</v>
      </c>
      <c r="K12" s="21" t="str">
        <f t="shared" si="7"/>
        <v>NA</v>
      </c>
      <c r="L12" s="12">
        <v>1</v>
      </c>
      <c r="M12" s="33">
        <v>0</v>
      </c>
      <c r="N12" s="36">
        <f t="shared" si="8"/>
        <v>1</v>
      </c>
      <c r="O12" s="20">
        <f t="shared" si="9"/>
        <v>0</v>
      </c>
      <c r="P12" s="21">
        <f t="shared" si="10"/>
        <v>0</v>
      </c>
      <c r="Q12" s="12">
        <v>0</v>
      </c>
      <c r="R12" s="9"/>
      <c r="S12" s="20" t="str">
        <f t="shared" si="11"/>
        <v>NA</v>
      </c>
      <c r="T12" s="21" t="str">
        <f t="shared" si="12"/>
        <v>NA</v>
      </c>
      <c r="U12" s="17">
        <v>0</v>
      </c>
      <c r="V12" s="9"/>
      <c r="W12" s="20" t="str">
        <f t="shared" si="13"/>
        <v>NA</v>
      </c>
      <c r="X12" s="21" t="str">
        <f t="shared" si="14"/>
        <v>NA</v>
      </c>
      <c r="Y12" s="22">
        <f t="shared" si="15"/>
        <v>0</v>
      </c>
      <c r="Z12" s="23">
        <f t="shared" si="16"/>
        <v>0</v>
      </c>
    </row>
    <row r="13" spans="1:26" s="1" customFormat="1" ht="73.5" customHeight="1" x14ac:dyDescent="0.3">
      <c r="A13" s="65"/>
      <c r="B13" s="65"/>
      <c r="C13" s="10" t="s">
        <v>20</v>
      </c>
      <c r="D13" s="11" t="s">
        <v>29</v>
      </c>
      <c r="E13" s="15" t="s">
        <v>36</v>
      </c>
      <c r="F13" s="12">
        <v>200</v>
      </c>
      <c r="G13" s="12">
        <v>80</v>
      </c>
      <c r="H13" s="12">
        <v>75</v>
      </c>
      <c r="I13" s="36">
        <f t="shared" si="5"/>
        <v>1</v>
      </c>
      <c r="J13" s="20">
        <f t="shared" si="6"/>
        <v>93.75</v>
      </c>
      <c r="K13" s="21">
        <f t="shared" si="7"/>
        <v>93.75</v>
      </c>
      <c r="L13" s="12">
        <v>40</v>
      </c>
      <c r="M13" s="33">
        <v>50</v>
      </c>
      <c r="N13" s="36">
        <f t="shared" si="8"/>
        <v>1</v>
      </c>
      <c r="O13" s="20">
        <f t="shared" si="9"/>
        <v>100</v>
      </c>
      <c r="P13" s="21">
        <f t="shared" si="10"/>
        <v>125</v>
      </c>
      <c r="Q13" s="12">
        <v>40</v>
      </c>
      <c r="R13" s="9"/>
      <c r="S13" s="20">
        <f t="shared" si="11"/>
        <v>0</v>
      </c>
      <c r="T13" s="21">
        <f t="shared" si="12"/>
        <v>0</v>
      </c>
      <c r="U13" s="13">
        <v>40</v>
      </c>
      <c r="V13" s="9"/>
      <c r="W13" s="20">
        <f t="shared" si="13"/>
        <v>0</v>
      </c>
      <c r="X13" s="21">
        <f t="shared" si="14"/>
        <v>0</v>
      </c>
      <c r="Y13" s="22">
        <f t="shared" si="15"/>
        <v>62.5</v>
      </c>
      <c r="Z13" s="23">
        <f t="shared" si="16"/>
        <v>62.5</v>
      </c>
    </row>
    <row r="14" spans="1:26" s="1" customFormat="1" ht="52.5" customHeight="1" x14ac:dyDescent="0.3">
      <c r="A14" s="65"/>
      <c r="B14" s="65"/>
      <c r="C14" s="10" t="s">
        <v>21</v>
      </c>
      <c r="D14" s="11" t="s">
        <v>30</v>
      </c>
      <c r="E14" s="15" t="s">
        <v>36</v>
      </c>
      <c r="F14" s="12">
        <v>200</v>
      </c>
      <c r="G14" s="12">
        <v>80</v>
      </c>
      <c r="H14" s="12">
        <v>80</v>
      </c>
      <c r="I14" s="36">
        <f t="shared" si="5"/>
        <v>1</v>
      </c>
      <c r="J14" s="20">
        <f t="shared" si="6"/>
        <v>100</v>
      </c>
      <c r="K14" s="21">
        <f t="shared" si="7"/>
        <v>100</v>
      </c>
      <c r="L14" s="12">
        <v>40</v>
      </c>
      <c r="M14" s="33">
        <v>75</v>
      </c>
      <c r="N14" s="36">
        <f t="shared" si="8"/>
        <v>1</v>
      </c>
      <c r="O14" s="20">
        <f t="shared" si="9"/>
        <v>100</v>
      </c>
      <c r="P14" s="21">
        <f t="shared" si="10"/>
        <v>187.5</v>
      </c>
      <c r="Q14" s="12">
        <v>40</v>
      </c>
      <c r="R14" s="9"/>
      <c r="S14" s="20">
        <f t="shared" si="11"/>
        <v>0</v>
      </c>
      <c r="T14" s="21">
        <f t="shared" si="12"/>
        <v>0</v>
      </c>
      <c r="U14" s="13">
        <v>40</v>
      </c>
      <c r="V14" s="9"/>
      <c r="W14" s="20">
        <f t="shared" si="13"/>
        <v>0</v>
      </c>
      <c r="X14" s="21">
        <f t="shared" si="14"/>
        <v>0</v>
      </c>
      <c r="Y14" s="22">
        <f t="shared" si="15"/>
        <v>77.5</v>
      </c>
      <c r="Z14" s="23">
        <f t="shared" si="16"/>
        <v>77.5</v>
      </c>
    </row>
    <row r="15" spans="1:26" s="1" customFormat="1" ht="45.75" x14ac:dyDescent="0.3">
      <c r="A15" s="65"/>
      <c r="B15" s="65"/>
      <c r="C15" s="10" t="s">
        <v>22</v>
      </c>
      <c r="D15" s="11" t="s">
        <v>31</v>
      </c>
      <c r="E15" s="15">
        <v>2013</v>
      </c>
      <c r="F15" s="12">
        <v>1</v>
      </c>
      <c r="G15" s="12">
        <v>0</v>
      </c>
      <c r="H15" s="12">
        <v>0</v>
      </c>
      <c r="I15" s="36">
        <f t="shared" si="5"/>
        <v>0</v>
      </c>
      <c r="J15" s="20" t="str">
        <f t="shared" si="6"/>
        <v>NA</v>
      </c>
      <c r="K15" s="21" t="str">
        <f t="shared" si="7"/>
        <v>NA</v>
      </c>
      <c r="L15" s="12">
        <v>1</v>
      </c>
      <c r="M15" s="33">
        <v>1</v>
      </c>
      <c r="N15" s="36">
        <f t="shared" si="8"/>
        <v>1</v>
      </c>
      <c r="O15" s="20">
        <f t="shared" si="9"/>
        <v>100</v>
      </c>
      <c r="P15" s="21">
        <f t="shared" si="10"/>
        <v>100</v>
      </c>
      <c r="Q15" s="12">
        <v>1</v>
      </c>
      <c r="R15" s="9"/>
      <c r="S15" s="20">
        <f t="shared" si="11"/>
        <v>0</v>
      </c>
      <c r="T15" s="21">
        <f t="shared" si="12"/>
        <v>0</v>
      </c>
      <c r="U15" s="12">
        <v>1</v>
      </c>
      <c r="V15" s="9"/>
      <c r="W15" s="20">
        <f t="shared" si="13"/>
        <v>0</v>
      </c>
      <c r="X15" s="21">
        <f t="shared" si="14"/>
        <v>0</v>
      </c>
      <c r="Y15" s="22">
        <f t="shared" si="15"/>
        <v>100</v>
      </c>
      <c r="Z15" s="24">
        <f>IF(E15="a",(H15+M15+R15+V15)/(G15+L15+Q15+U15)*100,IF(E15=2015,(V15/F15)*100,IF(E15=2014,(R15/F15)*100,IF(E15=2013,(M15/F15)*100,IF(E15=2012,(H15/F15)*100,0)))))</f>
        <v>100</v>
      </c>
    </row>
    <row r="16" spans="1:26" s="1" customFormat="1" ht="59.25" customHeight="1" x14ac:dyDescent="0.3">
      <c r="A16" s="65"/>
      <c r="B16" s="65" t="s">
        <v>14</v>
      </c>
      <c r="C16" s="10" t="s">
        <v>23</v>
      </c>
      <c r="D16" s="11" t="s">
        <v>32</v>
      </c>
      <c r="E16" s="15" t="s">
        <v>36</v>
      </c>
      <c r="F16" s="16">
        <v>1</v>
      </c>
      <c r="G16" s="16">
        <v>1</v>
      </c>
      <c r="H16" s="16">
        <v>1</v>
      </c>
      <c r="I16" s="36">
        <f t="shared" si="5"/>
        <v>1</v>
      </c>
      <c r="J16" s="20">
        <f t="shared" si="6"/>
        <v>100</v>
      </c>
      <c r="K16" s="21">
        <f t="shared" si="7"/>
        <v>100</v>
      </c>
      <c r="L16" s="16">
        <v>1</v>
      </c>
      <c r="M16" s="35">
        <v>1</v>
      </c>
      <c r="N16" s="36">
        <f t="shared" si="8"/>
        <v>1</v>
      </c>
      <c r="O16" s="20">
        <f t="shared" si="9"/>
        <v>100</v>
      </c>
      <c r="P16" s="21">
        <f t="shared" si="10"/>
        <v>100</v>
      </c>
      <c r="Q16" s="16">
        <v>1</v>
      </c>
      <c r="R16" s="9"/>
      <c r="S16" s="20">
        <f t="shared" si="11"/>
        <v>0</v>
      </c>
      <c r="T16" s="21">
        <f t="shared" si="12"/>
        <v>0</v>
      </c>
      <c r="U16" s="16">
        <v>1</v>
      </c>
      <c r="V16" s="9"/>
      <c r="W16" s="20">
        <f t="shared" si="13"/>
        <v>0</v>
      </c>
      <c r="X16" s="21">
        <f t="shared" si="14"/>
        <v>0</v>
      </c>
      <c r="Y16" s="22">
        <f t="shared" si="15"/>
        <v>50</v>
      </c>
      <c r="Z16" s="24">
        <f>IF(E16="a",(H16+M16+R16+V16)/(G16+L16+Q16+U16)*100,IF(E16=2015,(V16/F16)*100,IF(E16=2014,(R16/F16)*100,IF(E16=2013,(M16/F16)*100,IF(E16=2012,(H16/F16)*100,0)))))</f>
        <v>50</v>
      </c>
    </row>
    <row r="17" spans="1:26" s="1" customFormat="1" ht="51" customHeight="1" x14ac:dyDescent="0.3">
      <c r="A17" s="65"/>
      <c r="B17" s="65"/>
      <c r="C17" s="10" t="s">
        <v>24</v>
      </c>
      <c r="D17" s="11" t="s">
        <v>33</v>
      </c>
      <c r="E17" s="15" t="s">
        <v>36</v>
      </c>
      <c r="F17" s="12">
        <v>12</v>
      </c>
      <c r="G17" s="12">
        <v>3</v>
      </c>
      <c r="H17" s="12">
        <v>6</v>
      </c>
      <c r="I17" s="36">
        <f t="shared" si="5"/>
        <v>1</v>
      </c>
      <c r="J17" s="20">
        <f t="shared" si="6"/>
        <v>100</v>
      </c>
      <c r="K17" s="21">
        <f t="shared" si="7"/>
        <v>200</v>
      </c>
      <c r="L17" s="12">
        <v>3</v>
      </c>
      <c r="M17" s="33">
        <v>5</v>
      </c>
      <c r="N17" s="36">
        <f t="shared" si="8"/>
        <v>1</v>
      </c>
      <c r="O17" s="20">
        <f t="shared" si="9"/>
        <v>100</v>
      </c>
      <c r="P17" s="21">
        <f t="shared" si="10"/>
        <v>166.66666666666669</v>
      </c>
      <c r="Q17" s="12">
        <v>3</v>
      </c>
      <c r="R17" s="9"/>
      <c r="S17" s="20">
        <f t="shared" si="11"/>
        <v>0</v>
      </c>
      <c r="T17" s="21">
        <f t="shared" si="12"/>
        <v>0</v>
      </c>
      <c r="U17" s="13">
        <v>3</v>
      </c>
      <c r="V17" s="9"/>
      <c r="W17" s="20">
        <f t="shared" si="13"/>
        <v>0</v>
      </c>
      <c r="X17" s="21">
        <f t="shared" si="14"/>
        <v>0</v>
      </c>
      <c r="Y17" s="22">
        <f t="shared" si="15"/>
        <v>91.666666666666657</v>
      </c>
      <c r="Z17" s="23">
        <f t="shared" si="16"/>
        <v>91.666666666666657</v>
      </c>
    </row>
  </sheetData>
  <sheetProtection password="C789" sheet="1" objects="1" scenarios="1"/>
  <mergeCells count="19">
    <mergeCell ref="A7:A17"/>
    <mergeCell ref="B7:B9"/>
    <mergeCell ref="B10:B15"/>
    <mergeCell ref="B16:B17"/>
    <mergeCell ref="U5:X5"/>
    <mergeCell ref="F1:Y1"/>
    <mergeCell ref="A4:A5"/>
    <mergeCell ref="C4:C5"/>
    <mergeCell ref="F4:F5"/>
    <mergeCell ref="Y4:Y5"/>
    <mergeCell ref="A1:C1"/>
    <mergeCell ref="A3:Y3"/>
    <mergeCell ref="G4:X4"/>
    <mergeCell ref="G5:K5"/>
    <mergeCell ref="L5:P5"/>
    <mergeCell ref="Q5:T5"/>
    <mergeCell ref="A2:Y2"/>
    <mergeCell ref="D4:D5"/>
    <mergeCell ref="B4:B5"/>
  </mergeCells>
  <conditionalFormatting sqref="J7:K17">
    <cfRule type="containsText" dxfId="271" priority="263" operator="containsText" text="na">
      <formula>NOT(ISERROR(SEARCH("na",J7)))</formula>
    </cfRule>
    <cfRule type="cellIs" dxfId="270" priority="264" operator="greaterThan">
      <formula>89</formula>
    </cfRule>
    <cfRule type="cellIs" dxfId="269" priority="265" operator="between">
      <formula>70</formula>
      <formula>89</formula>
    </cfRule>
    <cfRule type="cellIs" dxfId="268" priority="266" operator="lessThan">
      <formula>70</formula>
    </cfRule>
    <cfRule type="cellIs" dxfId="267" priority="267" operator="lessThan">
      <formula>70</formula>
    </cfRule>
    <cfRule type="cellIs" dxfId="266" priority="268" operator="greaterThan">
      <formula>80</formula>
    </cfRule>
    <cfRule type="cellIs" dxfId="265" priority="269" operator="between">
      <formula>75</formula>
      <formula>75</formula>
    </cfRule>
    <cfRule type="cellIs" dxfId="264" priority="270" operator="between">
      <formula>70</formula>
      <formula>80</formula>
    </cfRule>
    <cfRule type="cellIs" dxfId="263" priority="271" operator="greaterThan">
      <formula>50</formula>
    </cfRule>
    <cfRule type="cellIs" dxfId="262" priority="272" operator="between">
      <formula>70</formula>
      <formula>80</formula>
    </cfRule>
    <cfRule type="cellIs" dxfId="261" priority="273" operator="greaterThan">
      <formula>80</formula>
    </cfRule>
    <cfRule type="cellIs" dxfId="260" priority="274" operator="greaterThan">
      <formula>69</formula>
    </cfRule>
    <cfRule type="cellIs" dxfId="259" priority="275" operator="lessThan">
      <formula>70</formula>
    </cfRule>
  </conditionalFormatting>
  <conditionalFormatting sqref="J7:K17">
    <cfRule type="containsText" dxfId="258" priority="262" operator="containsText" text="na">
      <formula>NOT(ISERROR(SEARCH("na",J7)))</formula>
    </cfRule>
  </conditionalFormatting>
  <conditionalFormatting sqref="J7:K17">
    <cfRule type="containsText" dxfId="257" priority="259" operator="containsText" text="na">
      <formula>NOT(ISERROR(SEARCH("na",J7)))</formula>
    </cfRule>
    <cfRule type="cellIs" dxfId="256" priority="260" operator="greaterThan">
      <formula>89</formula>
    </cfRule>
    <cfRule type="containsText" dxfId="255" priority="261" operator="containsText" text="na">
      <formula>NOT(ISERROR(SEARCH("na",J7)))</formula>
    </cfRule>
  </conditionalFormatting>
  <conditionalFormatting sqref="J7:K17">
    <cfRule type="containsText" dxfId="254" priority="246" operator="containsText" text="na">
      <formula>NOT(ISERROR(SEARCH("na",J7)))</formula>
    </cfRule>
    <cfRule type="cellIs" dxfId="253" priority="247" operator="greaterThan">
      <formula>89</formula>
    </cfRule>
    <cfRule type="cellIs" dxfId="252" priority="248" operator="between">
      <formula>70</formula>
      <formula>89</formula>
    </cfRule>
    <cfRule type="cellIs" dxfId="251" priority="249" operator="lessThan">
      <formula>70</formula>
    </cfRule>
    <cfRule type="cellIs" dxfId="250" priority="250" operator="lessThan">
      <formula>70</formula>
    </cfRule>
    <cfRule type="cellIs" dxfId="249" priority="251" operator="greaterThan">
      <formula>80</formula>
    </cfRule>
    <cfRule type="cellIs" dxfId="248" priority="252" operator="between">
      <formula>75</formula>
      <formula>75</formula>
    </cfRule>
    <cfRule type="cellIs" dxfId="247" priority="253" operator="between">
      <formula>70</formula>
      <formula>80</formula>
    </cfRule>
    <cfRule type="cellIs" dxfId="246" priority="254" operator="greaterThan">
      <formula>50</formula>
    </cfRule>
    <cfRule type="cellIs" dxfId="245" priority="255" operator="between">
      <formula>70</formula>
      <formula>80</formula>
    </cfRule>
    <cfRule type="cellIs" dxfId="244" priority="256" operator="greaterThan">
      <formula>80</formula>
    </cfRule>
    <cfRule type="cellIs" dxfId="243" priority="257" operator="greaterThan">
      <formula>69</formula>
    </cfRule>
    <cfRule type="cellIs" dxfId="242" priority="258" operator="lessThan">
      <formula>70</formula>
    </cfRule>
  </conditionalFormatting>
  <conditionalFormatting sqref="J7:K17">
    <cfRule type="containsText" dxfId="241" priority="245" operator="containsText" text="na">
      <formula>NOT(ISERROR(SEARCH("na",J7)))</formula>
    </cfRule>
  </conditionalFormatting>
  <conditionalFormatting sqref="J7:K17">
    <cfRule type="containsText" dxfId="240" priority="242" operator="containsText" text="na">
      <formula>NOT(ISERROR(SEARCH("na",J7)))</formula>
    </cfRule>
    <cfRule type="cellIs" dxfId="239" priority="243" operator="greaterThan">
      <formula>89</formula>
    </cfRule>
    <cfRule type="containsText" dxfId="238" priority="244" operator="containsText" text="na">
      <formula>NOT(ISERROR(SEARCH("na",J7)))</formula>
    </cfRule>
  </conditionalFormatting>
  <conditionalFormatting sqref="J7:K17">
    <cfRule type="containsText" dxfId="237" priority="229" operator="containsText" text="na">
      <formula>NOT(ISERROR(SEARCH("na",J7)))</formula>
    </cfRule>
    <cfRule type="cellIs" dxfId="236" priority="230" operator="greaterThan">
      <formula>89</formula>
    </cfRule>
    <cfRule type="cellIs" dxfId="235" priority="231" operator="between">
      <formula>70</formula>
      <formula>89</formula>
    </cfRule>
    <cfRule type="cellIs" dxfId="234" priority="232" operator="lessThan">
      <formula>70</formula>
    </cfRule>
    <cfRule type="cellIs" dxfId="233" priority="233" operator="lessThan">
      <formula>70</formula>
    </cfRule>
    <cfRule type="cellIs" dxfId="232" priority="234" operator="greaterThan">
      <formula>80</formula>
    </cfRule>
    <cfRule type="cellIs" dxfId="231" priority="235" operator="between">
      <formula>75</formula>
      <formula>75</formula>
    </cfRule>
    <cfRule type="cellIs" dxfId="230" priority="236" operator="between">
      <formula>70</formula>
      <formula>80</formula>
    </cfRule>
    <cfRule type="cellIs" dxfId="229" priority="237" operator="greaterThan">
      <formula>50</formula>
    </cfRule>
    <cfRule type="cellIs" dxfId="228" priority="238" operator="between">
      <formula>70</formula>
      <formula>80</formula>
    </cfRule>
    <cfRule type="cellIs" dxfId="227" priority="239" operator="greaterThan">
      <formula>80</formula>
    </cfRule>
    <cfRule type="cellIs" dxfId="226" priority="240" operator="greaterThan">
      <formula>69</formula>
    </cfRule>
    <cfRule type="cellIs" dxfId="225" priority="241" operator="lessThan">
      <formula>70</formula>
    </cfRule>
  </conditionalFormatting>
  <conditionalFormatting sqref="J7:K17">
    <cfRule type="containsText" dxfId="224" priority="228" operator="containsText" text="na">
      <formula>NOT(ISERROR(SEARCH("na",J7)))</formula>
    </cfRule>
  </conditionalFormatting>
  <conditionalFormatting sqref="J7:K17">
    <cfRule type="containsText" dxfId="223" priority="225" operator="containsText" text="na">
      <formula>NOT(ISERROR(SEARCH("na",J7)))</formula>
    </cfRule>
    <cfRule type="cellIs" dxfId="222" priority="226" operator="greaterThan">
      <formula>89</formula>
    </cfRule>
    <cfRule type="containsText" dxfId="221" priority="227" operator="containsText" text="na">
      <formula>NOT(ISERROR(SEARCH("na",J7)))</formula>
    </cfRule>
  </conditionalFormatting>
  <conditionalFormatting sqref="O7:P17">
    <cfRule type="containsText" dxfId="220" priority="212" operator="containsText" text="na">
      <formula>NOT(ISERROR(SEARCH("na",O7)))</formula>
    </cfRule>
    <cfRule type="cellIs" dxfId="219" priority="213" operator="greaterThan">
      <formula>89</formula>
    </cfRule>
    <cfRule type="cellIs" dxfId="218" priority="214" operator="between">
      <formula>70</formula>
      <formula>89</formula>
    </cfRule>
    <cfRule type="cellIs" dxfId="217" priority="215" operator="lessThan">
      <formula>70</formula>
    </cfRule>
    <cfRule type="cellIs" dxfId="216" priority="216" operator="lessThan">
      <formula>70</formula>
    </cfRule>
    <cfRule type="cellIs" dxfId="215" priority="217" operator="greaterThan">
      <formula>80</formula>
    </cfRule>
    <cfRule type="cellIs" dxfId="214" priority="218" operator="between">
      <formula>75</formula>
      <formula>75</formula>
    </cfRule>
    <cfRule type="cellIs" dxfId="213" priority="219" operator="between">
      <formula>70</formula>
      <formula>80</formula>
    </cfRule>
    <cfRule type="cellIs" dxfId="212" priority="220" operator="greaterThan">
      <formula>50</formula>
    </cfRule>
    <cfRule type="cellIs" dxfId="211" priority="221" operator="between">
      <formula>70</formula>
      <formula>80</formula>
    </cfRule>
    <cfRule type="cellIs" dxfId="210" priority="222" operator="greaterThan">
      <formula>80</formula>
    </cfRule>
    <cfRule type="cellIs" dxfId="209" priority="223" operator="greaterThan">
      <formula>69</formula>
    </cfRule>
    <cfRule type="cellIs" dxfId="208" priority="224" operator="lessThan">
      <formula>70</formula>
    </cfRule>
  </conditionalFormatting>
  <conditionalFormatting sqref="O7:P17">
    <cfRule type="containsText" dxfId="207" priority="211" operator="containsText" text="na">
      <formula>NOT(ISERROR(SEARCH("na",O7)))</formula>
    </cfRule>
  </conditionalFormatting>
  <conditionalFormatting sqref="O7:P17">
    <cfRule type="containsText" dxfId="206" priority="208" operator="containsText" text="na">
      <formula>NOT(ISERROR(SEARCH("na",O7)))</formula>
    </cfRule>
    <cfRule type="cellIs" dxfId="205" priority="209" operator="greaterThan">
      <formula>89</formula>
    </cfRule>
    <cfRule type="containsText" dxfId="204" priority="210" operator="containsText" text="na">
      <formula>NOT(ISERROR(SEARCH("na",O7)))</formula>
    </cfRule>
  </conditionalFormatting>
  <conditionalFormatting sqref="O7:P17">
    <cfRule type="containsText" dxfId="203" priority="195" operator="containsText" text="na">
      <formula>NOT(ISERROR(SEARCH("na",O7)))</formula>
    </cfRule>
    <cfRule type="cellIs" dxfId="202" priority="196" operator="greaterThan">
      <formula>89</formula>
    </cfRule>
    <cfRule type="cellIs" dxfId="201" priority="197" operator="between">
      <formula>70</formula>
      <formula>89</formula>
    </cfRule>
    <cfRule type="cellIs" dxfId="200" priority="198" operator="lessThan">
      <formula>70</formula>
    </cfRule>
    <cfRule type="cellIs" dxfId="199" priority="199" operator="lessThan">
      <formula>70</formula>
    </cfRule>
    <cfRule type="cellIs" dxfId="198" priority="200" operator="greaterThan">
      <formula>80</formula>
    </cfRule>
    <cfRule type="cellIs" dxfId="197" priority="201" operator="between">
      <formula>75</formula>
      <formula>75</formula>
    </cfRule>
    <cfRule type="cellIs" dxfId="196" priority="202" operator="between">
      <formula>70</formula>
      <formula>80</formula>
    </cfRule>
    <cfRule type="cellIs" dxfId="195" priority="203" operator="greaterThan">
      <formula>50</formula>
    </cfRule>
    <cfRule type="cellIs" dxfId="194" priority="204" operator="between">
      <formula>70</formula>
      <formula>80</formula>
    </cfRule>
    <cfRule type="cellIs" dxfId="193" priority="205" operator="greaterThan">
      <formula>80</formula>
    </cfRule>
    <cfRule type="cellIs" dxfId="192" priority="206" operator="greaterThan">
      <formula>69</formula>
    </cfRule>
    <cfRule type="cellIs" dxfId="191" priority="207" operator="lessThan">
      <formula>70</formula>
    </cfRule>
  </conditionalFormatting>
  <conditionalFormatting sqref="O7:P17">
    <cfRule type="containsText" dxfId="190" priority="194" operator="containsText" text="na">
      <formula>NOT(ISERROR(SEARCH("na",O7)))</formula>
    </cfRule>
  </conditionalFormatting>
  <conditionalFormatting sqref="O7:P17">
    <cfRule type="containsText" dxfId="189" priority="191" operator="containsText" text="na">
      <formula>NOT(ISERROR(SEARCH("na",O7)))</formula>
    </cfRule>
    <cfRule type="cellIs" dxfId="188" priority="192" operator="greaterThan">
      <formula>89</formula>
    </cfRule>
    <cfRule type="containsText" dxfId="187" priority="193" operator="containsText" text="na">
      <formula>NOT(ISERROR(SEARCH("na",O7)))</formula>
    </cfRule>
  </conditionalFormatting>
  <conditionalFormatting sqref="O7:P17">
    <cfRule type="containsText" dxfId="186" priority="178" operator="containsText" text="na">
      <formula>NOT(ISERROR(SEARCH("na",O7)))</formula>
    </cfRule>
    <cfRule type="cellIs" dxfId="185" priority="179" operator="greaterThan">
      <formula>89</formula>
    </cfRule>
    <cfRule type="cellIs" dxfId="184" priority="180" operator="between">
      <formula>70</formula>
      <formula>89</formula>
    </cfRule>
    <cfRule type="cellIs" dxfId="183" priority="181" operator="lessThan">
      <formula>70</formula>
    </cfRule>
    <cfRule type="cellIs" dxfId="182" priority="182" operator="lessThan">
      <formula>70</formula>
    </cfRule>
    <cfRule type="cellIs" dxfId="181" priority="183" operator="greaterThan">
      <formula>80</formula>
    </cfRule>
    <cfRule type="cellIs" dxfId="180" priority="184" operator="between">
      <formula>75</formula>
      <formula>75</formula>
    </cfRule>
    <cfRule type="cellIs" dxfId="179" priority="185" operator="between">
      <formula>70</formula>
      <formula>80</formula>
    </cfRule>
    <cfRule type="cellIs" dxfId="178" priority="186" operator="greaterThan">
      <formula>50</formula>
    </cfRule>
    <cfRule type="cellIs" dxfId="177" priority="187" operator="between">
      <formula>70</formula>
      <formula>80</formula>
    </cfRule>
    <cfRule type="cellIs" dxfId="176" priority="188" operator="greaterThan">
      <formula>80</formula>
    </cfRule>
    <cfRule type="cellIs" dxfId="175" priority="189" operator="greaterThan">
      <formula>69</formula>
    </cfRule>
    <cfRule type="cellIs" dxfId="174" priority="190" operator="lessThan">
      <formula>70</formula>
    </cfRule>
  </conditionalFormatting>
  <conditionalFormatting sqref="O7:P17">
    <cfRule type="containsText" dxfId="173" priority="177" operator="containsText" text="na">
      <formula>NOT(ISERROR(SEARCH("na",O7)))</formula>
    </cfRule>
  </conditionalFormatting>
  <conditionalFormatting sqref="O7:P17">
    <cfRule type="containsText" dxfId="172" priority="174" operator="containsText" text="na">
      <formula>NOT(ISERROR(SEARCH("na",O7)))</formula>
    </cfRule>
    <cfRule type="cellIs" dxfId="171" priority="175" operator="greaterThan">
      <formula>89</formula>
    </cfRule>
    <cfRule type="containsText" dxfId="170" priority="176" operator="containsText" text="na">
      <formula>NOT(ISERROR(SEARCH("na",O7)))</formula>
    </cfRule>
  </conditionalFormatting>
  <conditionalFormatting sqref="O7:P17">
    <cfRule type="containsText" dxfId="169" priority="161" operator="containsText" text="na">
      <formula>NOT(ISERROR(SEARCH("na",O7)))</formula>
    </cfRule>
    <cfRule type="cellIs" dxfId="168" priority="162" operator="greaterThan">
      <formula>89</formula>
    </cfRule>
    <cfRule type="cellIs" dxfId="167" priority="163" operator="between">
      <formula>70</formula>
      <formula>89</formula>
    </cfRule>
    <cfRule type="cellIs" dxfId="166" priority="164" operator="lessThan">
      <formula>70</formula>
    </cfRule>
    <cfRule type="cellIs" dxfId="165" priority="165" operator="lessThan">
      <formula>70</formula>
    </cfRule>
    <cfRule type="cellIs" dxfId="164" priority="166" operator="greaterThan">
      <formula>80</formula>
    </cfRule>
    <cfRule type="cellIs" dxfId="163" priority="167" operator="between">
      <formula>75</formula>
      <formula>75</formula>
    </cfRule>
    <cfRule type="cellIs" dxfId="162" priority="168" operator="between">
      <formula>70</formula>
      <formula>80</formula>
    </cfRule>
    <cfRule type="cellIs" dxfId="161" priority="169" operator="greaterThan">
      <formula>50</formula>
    </cfRule>
    <cfRule type="cellIs" dxfId="160" priority="170" operator="between">
      <formula>70</formula>
      <formula>80</formula>
    </cfRule>
    <cfRule type="cellIs" dxfId="159" priority="171" operator="greaterThan">
      <formula>80</formula>
    </cfRule>
    <cfRule type="cellIs" dxfId="158" priority="172" operator="greaterThan">
      <formula>69</formula>
    </cfRule>
    <cfRule type="cellIs" dxfId="157" priority="173" operator="lessThan">
      <formula>70</formula>
    </cfRule>
  </conditionalFormatting>
  <conditionalFormatting sqref="O7:P17">
    <cfRule type="containsText" dxfId="156" priority="160" operator="containsText" text="na">
      <formula>NOT(ISERROR(SEARCH("na",O7)))</formula>
    </cfRule>
  </conditionalFormatting>
  <conditionalFormatting sqref="O7:P17">
    <cfRule type="containsText" dxfId="155" priority="157" operator="containsText" text="na">
      <formula>NOT(ISERROR(SEARCH("na",O7)))</formula>
    </cfRule>
    <cfRule type="cellIs" dxfId="154" priority="158" operator="greaterThan">
      <formula>89</formula>
    </cfRule>
    <cfRule type="containsText" dxfId="153" priority="159" operator="containsText" text="na">
      <formula>NOT(ISERROR(SEARCH("na",O7)))</formula>
    </cfRule>
  </conditionalFormatting>
  <conditionalFormatting sqref="S7:T17">
    <cfRule type="containsText" dxfId="152" priority="144" operator="containsText" text="na">
      <formula>NOT(ISERROR(SEARCH("na",S7)))</formula>
    </cfRule>
    <cfRule type="cellIs" dxfId="151" priority="145" operator="greaterThan">
      <formula>89</formula>
    </cfRule>
    <cfRule type="cellIs" dxfId="150" priority="146" operator="between">
      <formula>70</formula>
      <formula>89</formula>
    </cfRule>
    <cfRule type="cellIs" dxfId="149" priority="147" operator="lessThan">
      <formula>70</formula>
    </cfRule>
    <cfRule type="cellIs" dxfId="148" priority="148" operator="lessThan">
      <formula>70</formula>
    </cfRule>
    <cfRule type="cellIs" dxfId="147" priority="149" operator="greaterThan">
      <formula>80</formula>
    </cfRule>
    <cfRule type="cellIs" dxfId="146" priority="150" operator="between">
      <formula>75</formula>
      <formula>75</formula>
    </cfRule>
    <cfRule type="cellIs" dxfId="145" priority="151" operator="between">
      <formula>70</formula>
      <formula>80</formula>
    </cfRule>
    <cfRule type="cellIs" dxfId="144" priority="152" operator="greaterThan">
      <formula>50</formula>
    </cfRule>
    <cfRule type="cellIs" dxfId="143" priority="153" operator="between">
      <formula>70</formula>
      <formula>80</formula>
    </cfRule>
    <cfRule type="cellIs" dxfId="142" priority="154" operator="greaterThan">
      <formula>80</formula>
    </cfRule>
    <cfRule type="cellIs" dxfId="141" priority="155" operator="greaterThan">
      <formula>69</formula>
    </cfRule>
    <cfRule type="cellIs" dxfId="140" priority="156" operator="lessThan">
      <formula>70</formula>
    </cfRule>
  </conditionalFormatting>
  <conditionalFormatting sqref="S7:T17">
    <cfRule type="containsText" dxfId="139" priority="143" operator="containsText" text="na">
      <formula>NOT(ISERROR(SEARCH("na",S7)))</formula>
    </cfRule>
  </conditionalFormatting>
  <conditionalFormatting sqref="S7:T17">
    <cfRule type="containsText" dxfId="138" priority="140" operator="containsText" text="na">
      <formula>NOT(ISERROR(SEARCH("na",S7)))</formula>
    </cfRule>
    <cfRule type="cellIs" dxfId="137" priority="141" operator="greaterThan">
      <formula>89</formula>
    </cfRule>
    <cfRule type="containsText" dxfId="136" priority="142" operator="containsText" text="na">
      <formula>NOT(ISERROR(SEARCH("na",S7)))</formula>
    </cfRule>
  </conditionalFormatting>
  <conditionalFormatting sqref="S7:T17">
    <cfRule type="containsText" dxfId="135" priority="127" operator="containsText" text="na">
      <formula>NOT(ISERROR(SEARCH("na",S7)))</formula>
    </cfRule>
    <cfRule type="cellIs" dxfId="134" priority="128" operator="greaterThan">
      <formula>89</formula>
    </cfRule>
    <cfRule type="cellIs" dxfId="133" priority="129" operator="between">
      <formula>70</formula>
      <formula>89</formula>
    </cfRule>
    <cfRule type="cellIs" dxfId="132" priority="130" operator="lessThan">
      <formula>70</formula>
    </cfRule>
    <cfRule type="cellIs" dxfId="131" priority="131" operator="lessThan">
      <formula>70</formula>
    </cfRule>
    <cfRule type="cellIs" dxfId="130" priority="132" operator="greaterThan">
      <formula>80</formula>
    </cfRule>
    <cfRule type="cellIs" dxfId="129" priority="133" operator="between">
      <formula>75</formula>
      <formula>75</formula>
    </cfRule>
    <cfRule type="cellIs" dxfId="128" priority="134" operator="between">
      <formula>70</formula>
      <formula>80</formula>
    </cfRule>
    <cfRule type="cellIs" dxfId="127" priority="135" operator="greaterThan">
      <formula>50</formula>
    </cfRule>
    <cfRule type="cellIs" dxfId="126" priority="136" operator="between">
      <formula>70</formula>
      <formula>80</formula>
    </cfRule>
    <cfRule type="cellIs" dxfId="125" priority="137" operator="greaterThan">
      <formula>80</formula>
    </cfRule>
    <cfRule type="cellIs" dxfId="124" priority="138" operator="greaterThan">
      <formula>69</formula>
    </cfRule>
    <cfRule type="cellIs" dxfId="123" priority="139" operator="lessThan">
      <formula>70</formula>
    </cfRule>
  </conditionalFormatting>
  <conditionalFormatting sqref="S7:T17">
    <cfRule type="containsText" dxfId="122" priority="126" operator="containsText" text="na">
      <formula>NOT(ISERROR(SEARCH("na",S7)))</formula>
    </cfRule>
  </conditionalFormatting>
  <conditionalFormatting sqref="S7:T17">
    <cfRule type="containsText" dxfId="121" priority="123" operator="containsText" text="na">
      <formula>NOT(ISERROR(SEARCH("na",S7)))</formula>
    </cfRule>
    <cfRule type="cellIs" dxfId="120" priority="124" operator="greaterThan">
      <formula>89</formula>
    </cfRule>
    <cfRule type="containsText" dxfId="119" priority="125" operator="containsText" text="na">
      <formula>NOT(ISERROR(SEARCH("na",S7)))</formula>
    </cfRule>
  </conditionalFormatting>
  <conditionalFormatting sqref="S7:T17">
    <cfRule type="containsText" dxfId="118" priority="110" operator="containsText" text="na">
      <formula>NOT(ISERROR(SEARCH("na",S7)))</formula>
    </cfRule>
    <cfRule type="cellIs" dxfId="117" priority="111" operator="greaterThan">
      <formula>89</formula>
    </cfRule>
    <cfRule type="cellIs" dxfId="116" priority="112" operator="between">
      <formula>70</formula>
      <formula>89</formula>
    </cfRule>
    <cfRule type="cellIs" dxfId="115" priority="113" operator="lessThan">
      <formula>70</formula>
    </cfRule>
    <cfRule type="cellIs" dxfId="114" priority="114" operator="lessThan">
      <formula>70</formula>
    </cfRule>
    <cfRule type="cellIs" dxfId="113" priority="115" operator="greaterThan">
      <formula>80</formula>
    </cfRule>
    <cfRule type="cellIs" dxfId="112" priority="116" operator="between">
      <formula>75</formula>
      <formula>75</formula>
    </cfRule>
    <cfRule type="cellIs" dxfId="111" priority="117" operator="between">
      <formula>70</formula>
      <formula>80</formula>
    </cfRule>
    <cfRule type="cellIs" dxfId="110" priority="118" operator="greaterThan">
      <formula>50</formula>
    </cfRule>
    <cfRule type="cellIs" dxfId="109" priority="119" operator="between">
      <formula>70</formula>
      <formula>80</formula>
    </cfRule>
    <cfRule type="cellIs" dxfId="108" priority="120" operator="greaterThan">
      <formula>80</formula>
    </cfRule>
    <cfRule type="cellIs" dxfId="107" priority="121" operator="greaterThan">
      <formula>69</formula>
    </cfRule>
    <cfRule type="cellIs" dxfId="106" priority="122" operator="lessThan">
      <formula>70</formula>
    </cfRule>
  </conditionalFormatting>
  <conditionalFormatting sqref="S7:T17">
    <cfRule type="containsText" dxfId="105" priority="109" operator="containsText" text="na">
      <formula>NOT(ISERROR(SEARCH("na",S7)))</formula>
    </cfRule>
  </conditionalFormatting>
  <conditionalFormatting sqref="S7:T17">
    <cfRule type="containsText" dxfId="104" priority="106" operator="containsText" text="na">
      <formula>NOT(ISERROR(SEARCH("na",S7)))</formula>
    </cfRule>
    <cfRule type="cellIs" dxfId="103" priority="107" operator="greaterThan">
      <formula>89</formula>
    </cfRule>
    <cfRule type="containsText" dxfId="102" priority="108" operator="containsText" text="na">
      <formula>NOT(ISERROR(SEARCH("na",S7)))</formula>
    </cfRule>
  </conditionalFormatting>
  <conditionalFormatting sqref="S7:T17">
    <cfRule type="containsText" dxfId="101" priority="93" operator="containsText" text="na">
      <formula>NOT(ISERROR(SEARCH("na",S7)))</formula>
    </cfRule>
    <cfRule type="cellIs" dxfId="100" priority="94" operator="greaterThan">
      <formula>89</formula>
    </cfRule>
    <cfRule type="cellIs" dxfId="99" priority="95" operator="between">
      <formula>70</formula>
      <formula>89</formula>
    </cfRule>
    <cfRule type="cellIs" dxfId="98" priority="96" operator="lessThan">
      <formula>70</formula>
    </cfRule>
    <cfRule type="cellIs" dxfId="97" priority="97" operator="lessThan">
      <formula>70</formula>
    </cfRule>
    <cfRule type="cellIs" dxfId="96" priority="98" operator="greaterThan">
      <formula>80</formula>
    </cfRule>
    <cfRule type="cellIs" dxfId="95" priority="99" operator="between">
      <formula>75</formula>
      <formula>75</formula>
    </cfRule>
    <cfRule type="cellIs" dxfId="94" priority="100" operator="between">
      <formula>70</formula>
      <formula>80</formula>
    </cfRule>
    <cfRule type="cellIs" dxfId="93" priority="101" operator="greaterThan">
      <formula>50</formula>
    </cfRule>
    <cfRule type="cellIs" dxfId="92" priority="102" operator="between">
      <formula>70</formula>
      <formula>80</formula>
    </cfRule>
    <cfRule type="cellIs" dxfId="91" priority="103" operator="greaterThan">
      <formula>80</formula>
    </cfRule>
    <cfRule type="cellIs" dxfId="90" priority="104" operator="greaterThan">
      <formula>69</formula>
    </cfRule>
    <cfRule type="cellIs" dxfId="89" priority="105" operator="lessThan">
      <formula>70</formula>
    </cfRule>
  </conditionalFormatting>
  <conditionalFormatting sqref="S7:T17">
    <cfRule type="containsText" dxfId="88" priority="92" operator="containsText" text="na">
      <formula>NOT(ISERROR(SEARCH("na",S7)))</formula>
    </cfRule>
  </conditionalFormatting>
  <conditionalFormatting sqref="S7:T17">
    <cfRule type="containsText" dxfId="87" priority="89" operator="containsText" text="na">
      <formula>NOT(ISERROR(SEARCH("na",S7)))</formula>
    </cfRule>
    <cfRule type="cellIs" dxfId="86" priority="90" operator="greaterThan">
      <formula>89</formula>
    </cfRule>
    <cfRule type="containsText" dxfId="85" priority="91" operator="containsText" text="na">
      <formula>NOT(ISERROR(SEARCH("na",S7)))</formula>
    </cfRule>
  </conditionalFormatting>
  <conditionalFormatting sqref="Y7:Y17">
    <cfRule type="iconSet" priority="86">
      <iconSet>
        <cfvo type="percent" val="0"/>
        <cfvo type="num" val="70"/>
        <cfvo type="num" val="90"/>
      </iconSet>
    </cfRule>
    <cfRule type="iconSet" priority="87">
      <iconSet>
        <cfvo type="percent" val="0"/>
        <cfvo type="percent" val="70"/>
        <cfvo type="percent" val="90"/>
      </iconSet>
    </cfRule>
    <cfRule type="iconSet" priority="88">
      <iconSet iconSet="3TrafficLights2">
        <cfvo type="percent" val="0"/>
        <cfvo type="percent" val="33"/>
        <cfvo type="percent" val="67"/>
      </iconSet>
    </cfRule>
  </conditionalFormatting>
  <conditionalFormatting sqref="W7:X17">
    <cfRule type="containsText" dxfId="84" priority="73" operator="containsText" text="na">
      <formula>NOT(ISERROR(SEARCH("na",W7)))</formula>
    </cfRule>
    <cfRule type="cellIs" dxfId="83" priority="74" operator="greaterThan">
      <formula>89</formula>
    </cfRule>
    <cfRule type="cellIs" dxfId="82" priority="75" operator="between">
      <formula>70</formula>
      <formula>89</formula>
    </cfRule>
    <cfRule type="cellIs" dxfId="81" priority="76" operator="lessThan">
      <formula>70</formula>
    </cfRule>
    <cfRule type="cellIs" dxfId="80" priority="77" operator="lessThan">
      <formula>70</formula>
    </cfRule>
    <cfRule type="cellIs" dxfId="79" priority="78" operator="greaterThan">
      <formula>80</formula>
    </cfRule>
    <cfRule type="cellIs" dxfId="78" priority="79" operator="between">
      <formula>75</formula>
      <formula>75</formula>
    </cfRule>
    <cfRule type="cellIs" dxfId="77" priority="80" operator="between">
      <formula>70</formula>
      <formula>80</formula>
    </cfRule>
    <cfRule type="cellIs" dxfId="76" priority="81" operator="greaterThan">
      <formula>50</formula>
    </cfRule>
    <cfRule type="cellIs" dxfId="75" priority="82" operator="between">
      <formula>70</formula>
      <formula>80</formula>
    </cfRule>
    <cfRule type="cellIs" dxfId="74" priority="83" operator="greaterThan">
      <formula>80</formula>
    </cfRule>
    <cfRule type="cellIs" dxfId="73" priority="84" operator="greaterThan">
      <formula>69</formula>
    </cfRule>
    <cfRule type="cellIs" dxfId="72" priority="85" operator="lessThan">
      <formula>70</formula>
    </cfRule>
  </conditionalFormatting>
  <conditionalFormatting sqref="W7:X17">
    <cfRule type="containsText" dxfId="71" priority="72" operator="containsText" text="na">
      <formula>NOT(ISERROR(SEARCH("na",W7)))</formula>
    </cfRule>
  </conditionalFormatting>
  <conditionalFormatting sqref="W7:X17">
    <cfRule type="containsText" dxfId="70" priority="69" operator="containsText" text="na">
      <formula>NOT(ISERROR(SEARCH("na",W7)))</formula>
    </cfRule>
    <cfRule type="cellIs" dxfId="69" priority="70" operator="greaterThan">
      <formula>89</formula>
    </cfRule>
    <cfRule type="containsText" dxfId="68" priority="71" operator="containsText" text="na">
      <formula>NOT(ISERROR(SEARCH("na",W7)))</formula>
    </cfRule>
  </conditionalFormatting>
  <conditionalFormatting sqref="W7:X17">
    <cfRule type="containsText" dxfId="67" priority="56" operator="containsText" text="na">
      <formula>NOT(ISERROR(SEARCH("na",W7)))</formula>
    </cfRule>
    <cfRule type="cellIs" dxfId="66" priority="57" operator="greaterThan">
      <formula>89</formula>
    </cfRule>
    <cfRule type="cellIs" dxfId="65" priority="58" operator="between">
      <formula>70</formula>
      <formula>89</formula>
    </cfRule>
    <cfRule type="cellIs" dxfId="64" priority="59" operator="lessThan">
      <formula>70</formula>
    </cfRule>
    <cfRule type="cellIs" dxfId="63" priority="60" operator="lessThan">
      <formula>70</formula>
    </cfRule>
    <cfRule type="cellIs" dxfId="62" priority="61" operator="greaterThan">
      <formula>80</formula>
    </cfRule>
    <cfRule type="cellIs" dxfId="61" priority="62" operator="between">
      <formula>75</formula>
      <formula>75</formula>
    </cfRule>
    <cfRule type="cellIs" dxfId="60" priority="63" operator="between">
      <formula>70</formula>
      <formula>80</formula>
    </cfRule>
    <cfRule type="cellIs" dxfId="59" priority="64" operator="greaterThan">
      <formula>50</formula>
    </cfRule>
    <cfRule type="cellIs" dxfId="58" priority="65" operator="between">
      <formula>70</formula>
      <formula>80</formula>
    </cfRule>
    <cfRule type="cellIs" dxfId="57" priority="66" operator="greaterThan">
      <formula>80</formula>
    </cfRule>
    <cfRule type="cellIs" dxfId="56" priority="67" operator="greaterThan">
      <formula>69</formula>
    </cfRule>
    <cfRule type="cellIs" dxfId="55" priority="68" operator="lessThan">
      <formula>70</formula>
    </cfRule>
  </conditionalFormatting>
  <conditionalFormatting sqref="W7:X17">
    <cfRule type="containsText" dxfId="54" priority="55" operator="containsText" text="na">
      <formula>NOT(ISERROR(SEARCH("na",W7)))</formula>
    </cfRule>
  </conditionalFormatting>
  <conditionalFormatting sqref="W7:X17">
    <cfRule type="containsText" dxfId="53" priority="52" operator="containsText" text="na">
      <formula>NOT(ISERROR(SEARCH("na",W7)))</formula>
    </cfRule>
    <cfRule type="cellIs" dxfId="52" priority="53" operator="greaterThan">
      <formula>89</formula>
    </cfRule>
    <cfRule type="containsText" dxfId="51" priority="54" operator="containsText" text="na">
      <formula>NOT(ISERROR(SEARCH("na",W7)))</formula>
    </cfRule>
  </conditionalFormatting>
  <conditionalFormatting sqref="W7:X17">
    <cfRule type="containsText" dxfId="50" priority="39" operator="containsText" text="na">
      <formula>NOT(ISERROR(SEARCH("na",W7)))</formula>
    </cfRule>
    <cfRule type="cellIs" dxfId="49" priority="40" operator="greaterThan">
      <formula>89</formula>
    </cfRule>
    <cfRule type="cellIs" dxfId="48" priority="41" operator="between">
      <formula>70</formula>
      <formula>89</formula>
    </cfRule>
    <cfRule type="cellIs" dxfId="47" priority="42" operator="lessThan">
      <formula>70</formula>
    </cfRule>
    <cfRule type="cellIs" dxfId="46" priority="43" operator="lessThan">
      <formula>70</formula>
    </cfRule>
    <cfRule type="cellIs" dxfId="45" priority="44" operator="greaterThan">
      <formula>80</formula>
    </cfRule>
    <cfRule type="cellIs" dxfId="44" priority="45" operator="between">
      <formula>75</formula>
      <formula>75</formula>
    </cfRule>
    <cfRule type="cellIs" dxfId="43" priority="46" operator="between">
      <formula>70</formula>
      <formula>80</formula>
    </cfRule>
    <cfRule type="cellIs" dxfId="42" priority="47" operator="greaterThan">
      <formula>50</formula>
    </cfRule>
    <cfRule type="cellIs" dxfId="41" priority="48" operator="between">
      <formula>70</formula>
      <formula>80</formula>
    </cfRule>
    <cfRule type="cellIs" dxfId="40" priority="49" operator="greaterThan">
      <formula>80</formula>
    </cfRule>
    <cfRule type="cellIs" dxfId="39" priority="50" operator="greaterThan">
      <formula>69</formula>
    </cfRule>
    <cfRule type="cellIs" dxfId="38" priority="51" operator="lessThan">
      <formula>70</formula>
    </cfRule>
  </conditionalFormatting>
  <conditionalFormatting sqref="W7:X17">
    <cfRule type="containsText" dxfId="37" priority="38" operator="containsText" text="na">
      <formula>NOT(ISERROR(SEARCH("na",W7)))</formula>
    </cfRule>
  </conditionalFormatting>
  <conditionalFormatting sqref="W7:X17">
    <cfRule type="containsText" dxfId="36" priority="35" operator="containsText" text="na">
      <formula>NOT(ISERROR(SEARCH("na",W7)))</formula>
    </cfRule>
    <cfRule type="cellIs" dxfId="35" priority="36" operator="greaterThan">
      <formula>89</formula>
    </cfRule>
    <cfRule type="containsText" dxfId="34" priority="37" operator="containsText" text="na">
      <formula>NOT(ISERROR(SEARCH("na",W7)))</formula>
    </cfRule>
  </conditionalFormatting>
  <conditionalFormatting sqref="W7:X17">
    <cfRule type="containsText" dxfId="33" priority="22" operator="containsText" text="na">
      <formula>NOT(ISERROR(SEARCH("na",W7)))</formula>
    </cfRule>
    <cfRule type="cellIs" dxfId="32" priority="23" operator="greaterThan">
      <formula>89</formula>
    </cfRule>
    <cfRule type="cellIs" dxfId="31" priority="24" operator="between">
      <formula>70</formula>
      <formula>89</formula>
    </cfRule>
    <cfRule type="cellIs" dxfId="30" priority="25" operator="lessThan">
      <formula>70</formula>
    </cfRule>
    <cfRule type="cellIs" dxfId="29" priority="26" operator="lessThan">
      <formula>70</formula>
    </cfRule>
    <cfRule type="cellIs" dxfId="28" priority="27" operator="greaterThan">
      <formula>80</formula>
    </cfRule>
    <cfRule type="cellIs" dxfId="27" priority="28" operator="between">
      <formula>75</formula>
      <formula>75</formula>
    </cfRule>
    <cfRule type="cellIs" dxfId="26" priority="29" operator="between">
      <formula>70</formula>
      <formula>80</formula>
    </cfRule>
    <cfRule type="cellIs" dxfId="25" priority="30" operator="greaterThan">
      <formula>50</formula>
    </cfRule>
    <cfRule type="cellIs" dxfId="24" priority="31" operator="between">
      <formula>70</formula>
      <formula>80</formula>
    </cfRule>
    <cfRule type="cellIs" dxfId="23" priority="32" operator="greaterThan">
      <formula>80</formula>
    </cfRule>
    <cfRule type="cellIs" dxfId="22" priority="33" operator="greaterThan">
      <formula>69</formula>
    </cfRule>
    <cfRule type="cellIs" dxfId="21" priority="34" operator="lessThan">
      <formula>70</formula>
    </cfRule>
  </conditionalFormatting>
  <conditionalFormatting sqref="W7:X17">
    <cfRule type="containsText" dxfId="20" priority="21" operator="containsText" text="na">
      <formula>NOT(ISERROR(SEARCH("na",W7)))</formula>
    </cfRule>
  </conditionalFormatting>
  <conditionalFormatting sqref="W7:X17">
    <cfRule type="containsText" dxfId="19" priority="18" operator="containsText" text="na">
      <formula>NOT(ISERROR(SEARCH("na",W7)))</formula>
    </cfRule>
    <cfRule type="cellIs" dxfId="18" priority="19" operator="greaterThan">
      <formula>89</formula>
    </cfRule>
    <cfRule type="containsText" dxfId="17" priority="20" operator="containsText" text="na">
      <formula>NOT(ISERROR(SEARCH("na",W7)))</formula>
    </cfRule>
  </conditionalFormatting>
  <conditionalFormatting sqref="W7:X17">
    <cfRule type="containsText" dxfId="16" priority="5" operator="containsText" text="na">
      <formula>NOT(ISERROR(SEARCH("na",W7)))</formula>
    </cfRule>
    <cfRule type="cellIs" dxfId="15" priority="6" operator="greaterThan">
      <formula>89</formula>
    </cfRule>
    <cfRule type="cellIs" dxfId="14" priority="7" operator="between">
      <formula>70</formula>
      <formula>89</formula>
    </cfRule>
    <cfRule type="cellIs" dxfId="13" priority="8" operator="lessThan">
      <formula>70</formula>
    </cfRule>
    <cfRule type="cellIs" dxfId="12" priority="9" operator="lessThan">
      <formula>70</formula>
    </cfRule>
    <cfRule type="cellIs" dxfId="11" priority="10" operator="greaterThan">
      <formula>80</formula>
    </cfRule>
    <cfRule type="cellIs" dxfId="10" priority="11" operator="between">
      <formula>75</formula>
      <formula>75</formula>
    </cfRule>
    <cfRule type="cellIs" dxfId="9" priority="12" operator="between">
      <formula>70</formula>
      <formula>80</formula>
    </cfRule>
    <cfRule type="cellIs" dxfId="8" priority="13" operator="greaterThan">
      <formula>50</formula>
    </cfRule>
    <cfRule type="cellIs" dxfId="7" priority="14" operator="between">
      <formula>70</formula>
      <formula>80</formula>
    </cfRule>
    <cfRule type="cellIs" dxfId="6" priority="15" operator="greaterThan">
      <formula>80</formula>
    </cfRule>
    <cfRule type="cellIs" dxfId="5" priority="16" operator="greaterThan">
      <formula>69</formula>
    </cfRule>
    <cfRule type="cellIs" dxfId="4" priority="17" operator="lessThan">
      <formula>70</formula>
    </cfRule>
  </conditionalFormatting>
  <conditionalFormatting sqref="W7:X17">
    <cfRule type="containsText" dxfId="3" priority="4" operator="containsText" text="na">
      <formula>NOT(ISERROR(SEARCH("na",W7)))</formula>
    </cfRule>
  </conditionalFormatting>
  <conditionalFormatting sqref="W7:X17">
    <cfRule type="containsText" dxfId="2" priority="1" operator="containsText" text="na">
      <formula>NOT(ISERROR(SEARCH("na",W7)))</formula>
    </cfRule>
    <cfRule type="cellIs" dxfId="1" priority="2" operator="greaterThan">
      <formula>89</formula>
    </cfRule>
    <cfRule type="containsText" dxfId="0" priority="3" operator="containsText" text="na">
      <formula>NOT(ISERROR(SEARCH("na",W7)))</formula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C26" sqref="C26"/>
    </sheetView>
  </sheetViews>
  <sheetFormatPr baseColWidth="10" defaultRowHeight="15" x14ac:dyDescent="0.25"/>
  <cols>
    <col min="1" max="1" width="21" bestFit="1" customWidth="1"/>
  </cols>
  <sheetData>
    <row r="1" spans="1:8" ht="15.75" thickBot="1" x14ac:dyDescent="0.3"/>
    <row r="2" spans="1:8" ht="15" customHeight="1" x14ac:dyDescent="0.25">
      <c r="A2" s="70" t="s">
        <v>39</v>
      </c>
      <c r="B2" s="71"/>
      <c r="C2" s="37"/>
      <c r="D2" s="43"/>
      <c r="H2" s="44"/>
    </row>
    <row r="3" spans="1:8" x14ac:dyDescent="0.25">
      <c r="A3" s="38" t="s">
        <v>37</v>
      </c>
      <c r="B3" s="39">
        <f>SUM('Avance fisico PDD'!Y7:Y17)/100</f>
        <v>5.6666666666666661</v>
      </c>
      <c r="C3" s="68">
        <f>17-6</f>
        <v>11</v>
      </c>
      <c r="D3" s="45"/>
      <c r="H3" s="45"/>
    </row>
    <row r="4" spans="1:8" ht="15.75" thickBot="1" x14ac:dyDescent="0.3">
      <c r="A4" s="40" t="s">
        <v>38</v>
      </c>
      <c r="B4" s="41">
        <f>+C3-B3</f>
        <v>5.3333333333333339</v>
      </c>
      <c r="C4" s="69"/>
      <c r="D4" s="45"/>
      <c r="H4" s="45"/>
    </row>
    <row r="5" spans="1:8" ht="15.75" thickBot="1" x14ac:dyDescent="0.3"/>
    <row r="6" spans="1:8" ht="15" customHeight="1" x14ac:dyDescent="0.25">
      <c r="A6" s="66" t="s">
        <v>40</v>
      </c>
      <c r="B6" s="67"/>
      <c r="C6" s="42"/>
    </row>
    <row r="7" spans="1:8" x14ac:dyDescent="0.25">
      <c r="A7" s="38" t="s">
        <v>37</v>
      </c>
      <c r="B7" s="39">
        <f>SUM('Avance fisico PDD'!J7:J17)/100</f>
        <v>4.8605769230769234</v>
      </c>
      <c r="C7" s="68">
        <f>SUM('Avance fisico PDD'!I7:I17)</f>
        <v>8</v>
      </c>
    </row>
    <row r="8" spans="1:8" ht="15.75" thickBot="1" x14ac:dyDescent="0.3">
      <c r="A8" s="40" t="s">
        <v>38</v>
      </c>
      <c r="B8" s="41">
        <f>+C7-B7</f>
        <v>3.1394230769230766</v>
      </c>
      <c r="C8" s="69"/>
    </row>
    <row r="9" spans="1:8" ht="15.75" thickBot="1" x14ac:dyDescent="0.3"/>
    <row r="10" spans="1:8" ht="15" customHeight="1" x14ac:dyDescent="0.25">
      <c r="A10" s="66" t="s">
        <v>41</v>
      </c>
      <c r="B10" s="67"/>
      <c r="C10" s="42"/>
    </row>
    <row r="11" spans="1:8" x14ac:dyDescent="0.25">
      <c r="A11" s="38" t="s">
        <v>37</v>
      </c>
      <c r="B11" s="39">
        <f>SUM('Avance fisico PDD'!O7:O17)/100</f>
        <v>7.1944444444444446</v>
      </c>
      <c r="C11" s="68">
        <f>SUM('Avance fisico PDD'!N7:N17)</f>
        <v>10</v>
      </c>
    </row>
    <row r="12" spans="1:8" ht="15.75" thickBot="1" x14ac:dyDescent="0.3">
      <c r="A12" s="40" t="s">
        <v>38</v>
      </c>
      <c r="B12" s="41">
        <f>+C11-B11</f>
        <v>2.8055555555555554</v>
      </c>
      <c r="C12" s="69"/>
    </row>
  </sheetData>
  <mergeCells count="6">
    <mergeCell ref="A10:B10"/>
    <mergeCell ref="C11:C12"/>
    <mergeCell ref="A2:B2"/>
    <mergeCell ref="C3:C4"/>
    <mergeCell ref="A6:B6"/>
    <mergeCell ref="C7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topLeftCell="A16" zoomScale="105" zoomScaleNormal="105" workbookViewId="0">
      <selection activeCell="M37" sqref="M37"/>
    </sheetView>
  </sheetViews>
  <sheetFormatPr baseColWidth="10" defaultRowHeight="15" x14ac:dyDescent="0.25"/>
  <cols>
    <col min="1" max="16384" width="11.42578125" style="46"/>
  </cols>
  <sheetData/>
  <sheetProtection password="C789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Avance fisico PDD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GIGLIOLA CORPUS</cp:lastModifiedBy>
  <cp:lastPrinted>2013-08-27T17:01:45Z</cp:lastPrinted>
  <dcterms:created xsi:type="dcterms:W3CDTF">2012-02-10T14:33:52Z</dcterms:created>
  <dcterms:modified xsi:type="dcterms:W3CDTF">2014-01-31T20:52:04Z</dcterms:modified>
</cp:coreProperties>
</file>